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kgpauk\Desktop\Provedbeni program ŠKŽ 2021.-2025\Izvještavanje\Izvješća o provedbi provedbenog programa ŠKŽ\Izvještaj 2025\radno\"/>
    </mc:Choice>
  </mc:AlternateContent>
  <xr:revisionPtr revIDLastSave="0" documentId="13_ncr:1_{B828A4C4-6A19-4EF3-9812-57D630C8032A}" xr6:coauthVersionLast="47" xr6:coauthVersionMax="47" xr10:uidLastSave="{00000000-0000-0000-0000-000000000000}"/>
  <bookViews>
    <workbookView xWindow="-110" yWindow="-110" windowWidth="38620" windowHeight="2110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Status mjere" sheetId="61" state="hidden" r:id="rId6"/>
    <sheet name="POKAZATELJI ISHODA" sheetId="1" state="hidden" r:id="rId7"/>
    <sheet name="IZVJEĆE MJERE" sheetId="3" state="hidden" r:id="rId8"/>
    <sheet name="IZVJEŠĆE CILJEVI" sheetId="5" state="hidden" r:id="rId9"/>
    <sheet name="TABLICA RIZIKA" sheetId="13" state="hidden" r:id="rId10"/>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7">'IZVJEĆE MJERE'!$3:$5</definedName>
    <definedName name="_xlnm.Print_Titles" localSheetId="3">'OSTALE MJERE'!$6:$7</definedName>
    <definedName name="_xlnm.Print_Area" localSheetId="2">'INVESTICIJSKE MJERE'!$A$1:$H$28</definedName>
    <definedName name="_xlnm.Print_Area" localSheetId="7">'IZVJEĆE MJERE'!$A$1:$N$53</definedName>
    <definedName name="_xlnm.Print_Area" localSheetId="8">'IZVJEŠĆE CILJEVI'!$A$1:$H$25</definedName>
    <definedName name="_xlnm.Print_Area" localSheetId="3">'OSTALE MJERE'!$A$1:$J$28</definedName>
    <definedName name="_xlnm.Print_Area" localSheetId="6">'POKAZATELJI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J32" i="60" l="1"/>
  <c r="J29" i="60"/>
  <c r="J99" i="60"/>
  <c r="J94" i="60"/>
  <c r="J89" i="60"/>
  <c r="J84" i="60"/>
  <c r="J81" i="60"/>
  <c r="J77" i="60"/>
  <c r="J74" i="60"/>
  <c r="J68" i="60"/>
  <c r="J66" i="60"/>
  <c r="J59" i="60"/>
  <c r="J54" i="60"/>
  <c r="J52" i="60"/>
  <c r="J50" i="60"/>
  <c r="J47" i="60"/>
  <c r="J44" i="60"/>
  <c r="J41" i="60"/>
  <c r="J38" i="60"/>
  <c r="J35" i="60"/>
  <c r="J26" i="60"/>
  <c r="J23" i="60"/>
  <c r="J20" i="60"/>
  <c r="J17" i="60"/>
  <c r="J14" i="60"/>
  <c r="J11" i="60"/>
  <c r="J8" i="60"/>
  <c r="J5" i="60"/>
  <c r="E5" i="13"/>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<sst xmlns="http://schemas.openxmlformats.org/spreadsheetml/2006/main" count="668" uniqueCount="453">
  <si>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</si>
  <si>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</si>
  <si>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</si>
  <si>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</si>
  <si>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</si>
  <si>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</si>
  <si>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</si>
  <si>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</si>
  <si>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</si>
  <si>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</si>
  <si>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</si>
  <si>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</si>
  <si>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</si>
  <si>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</si>
  <si>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</si>
  <si>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</si>
  <si>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</si>
  <si>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</si>
  <si>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</si>
  <si>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</si>
  <si>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</si>
  <si>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</si>
  <si>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</si>
  <si>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</si>
  <si>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</si>
  <si>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</si>
  <si>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</si>
  <si>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</si>
  <si>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</si>
  <si>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</si>
  <si>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</si>
  <si>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</si>
  <si>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</si>
  <si>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</si>
  <si>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</si>
  <si>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</si>
  <si>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</si>
  <si>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</si>
  <si>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</si>
  <si>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</si>
  <si>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</si>
  <si>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</si>
  <si>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</si>
  <si>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</si>
  <si>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</si>
  <si>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</si>
  <si>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</si>
  <si>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</si>
  <si>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</si>
  <si>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</si>
  <si>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</si>
  <si>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</si>
  <si>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</si>
  <si>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</si>
  <si>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</si>
  <si>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</si>
  <si>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</si>
  <si>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</si>
  <si>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</si>
  <si>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</si>
  <si>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</si>
  <si>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</si>
  <si>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</si>
  <si>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</si>
  <si>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</si>
  <si>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</si>
  <si>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</si>
  <si>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</si>
  <si>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</si>
  <si>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</si>
  <si>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</si>
  <si>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</si>
  <si>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</si>
  <si>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</si>
  <si>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</si>
  <si>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</si>
  <si>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</si>
  <si>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</si>
  <si>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</si>
  <si>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</si>
  <si>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</si>
  <si>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</si>
  <si>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</si>
  <si>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</si>
  <si>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</si>
  <si>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</si>
  <si>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</si>
  <si>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</si>
  <si>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</si>
  <si>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</si>
  <si>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</si>
  <si>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</si>
  <si>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</si>
  <si>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</si>
  <si>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</si>
  <si>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</si>
  <si>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</si>
  <si>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</si>
  <si>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</si>
  <si>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</si>
  <si>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Šibensko-kninska županija</t>
  </si>
  <si>
    <t>NAZIV AKTA STRATEŠKOG PLANIRANJA:</t>
  </si>
  <si>
    <t>IZVJEŠTAJNO RAZDOBLJE:</t>
  </si>
  <si>
    <t>DATUM IZRADE IZVJEŠĆA:</t>
  </si>
  <si>
    <t>Redni broj mjere</t>
  </si>
  <si>
    <t>Cilj iz hijerarhijski nadređenog akta strateškog planiranja</t>
  </si>
  <si>
    <t>Ključne aktivnosti za provedbu mjere</t>
  </si>
  <si>
    <t>Planirani rok postignuća ključnih aktivnosti</t>
  </si>
  <si>
    <t>Pokazatelj rezultata</t>
  </si>
  <si>
    <t>Početna vrijednost
pokazatelja rezultata</t>
  </si>
  <si>
    <t>Ostvarena vrijednost pokazatelja rezultata</t>
  </si>
  <si>
    <t>Iznos utrošenih proračunskih sredstava</t>
  </si>
  <si>
    <t>Postignuće ključnih aktivnosti za provedbu mjere</t>
  </si>
  <si>
    <t>Status provedbe mjere</t>
  </si>
  <si>
    <t>Opis statusa provedbe mjere</t>
  </si>
  <si>
    <t>SC 1: Konkurentno i inovativno gospodarstvo (NRS); Posebni cilj 1. Razvoj diversificiranog gospodarstva (PRŠKŽ)</t>
  </si>
  <si>
    <t>Mjera 1.1. Oporavak gospodarstva i jačanje konkurentnosti kroz podršku modernizaciji, unaprjeđenju poslovanja te kroz digitalizaciju i inovacije</t>
  </si>
  <si>
    <t>1. Pružanje podrške gospodarstvenicima u razvoju, obnovi i opremanju poduzetničke (PPI, inkubacijske i akceleracijske aktivnosti), obrtničke i gospodarske infrastrukture, uključujući poticanje razvoja IT industrije, poticanje digitalizacije i digitalnog poduzetništva, razvoj inovativnog okruženja temeljenog na znanju u tehnologijama, privlačenje digitalnih nomada te podrške primjeni pametne specijalizacije
2. Pružanje podrške unaprjeđenju metaloprerađivačkog sektora
3. Realizacija mjera primjene OIE u gospodarstvu i društvu
4. Poticanje inovacija i projekata suradnje između poduzetnika/obrtnika i obrazovnih ustanova
5. Ulaganje u marketinške aktivnosti za promociju gospodarstva</t>
  </si>
  <si>
    <t>2025.</t>
  </si>
  <si>
    <t>Broj poduzetnika koji koristi usluge obradnog centra</t>
  </si>
  <si>
    <t>Broj ostvarenih međunarodnih suradnja razmjenom mladih</t>
  </si>
  <si>
    <t>U TIJEKU</t>
  </si>
  <si>
    <t>Mjera 1.2. Razvoj poduzetništva i privlačenje investicija</t>
  </si>
  <si>
    <t>1. Aktivnosti pružanja podrške mjerama samozapošljavanja i pokretanja poslovanja, uključujući poticanje ženskog poduzetništva i poduzetništva mladih
2. Izrada portofolija potencijalnih projekata za osiguranje vanjskih investicija
3. Pružanje podrške aktivnostima koje pridonose realizaciji marketinških aktivnosti (promocija, sudjelovanje na sajmovima i dr.)
4. Pružanje podrške mikro, malim i srednjim poduzećima kroz sufinanciranje ulaganja u marketinške aktivnosti
5. Sufinanciranja kamatnih stopa, troškova razvoja inovacija, stručnog osposobljavanja i usavršavanja te sufinanciranja troškova kupnje dugotrajne imovine i dr.</t>
  </si>
  <si>
    <t>Broj korisnika subvencije kamate na poduzetničke kredite</t>
  </si>
  <si>
    <t>Broj korisnika poticajnih sredstava (poslovnih subjekata)</t>
  </si>
  <si>
    <t>Mjera 1.3. Razvoj diversificiranog, otpornog i fleksibilnog turizma</t>
  </si>
  <si>
    <t>Broj korisnika poticajnih sredstava u turizmu</t>
  </si>
  <si>
    <t>Broj projekata razvoja javne turističke infrastrukture koja doprinosi održivom upravljanju prirodnom baštinom i resursima u nadležnosti JU PRIRODA ŠKŽ (kumulativ)</t>
  </si>
  <si>
    <t>Mjera 2.1. Poticanje razvoja poljoprivredne potporne infrastrukture i novih tehnologija te primjene dobrih praksi</t>
  </si>
  <si>
    <t>1. Podrška modernizaciji poljoprivredne djelatnosti, uključujući poticaje za tehničku modernizaciju poljoprivrednika, poticaje za mlade poljoprivrednike te poticaj razvoju ekološke poljoprivrede
2. Poticanje i educiranje o brendiranju proizvoda, kao i promocija autohtonih sorti, pasmina, proizvoda i proizvođača
3. Razvoj kvalitetnog i učinkovitog sustava navodnjavanja poljoprivrednih zemljišta
4. Razvoj programa zemljišne politike Županije za provedbu komasacije zemljišta i rješavanje imovinsko-pravnih odnosa kao preduvjeta daljnjeg razvoja
5. Ulaganje u specifične oblike primarnog sektora (šumarstvo, lovstvo, voćarstvo, svinjogojstvo, mljekarstvo i dr.)</t>
  </si>
  <si>
    <t>Broj poljoprivrednih gospodarstava koji koriste potpore putem Programa razvoja poljoprivrede</t>
  </si>
  <si>
    <t>Poljoprivredne površine obuhvaćene sustavima za
navodnjavanje (kumulativ)</t>
  </si>
  <si>
    <t>Klon sorte Babić oslobođen virusa pogodan za proizvodnju vrhunskog sadnog materijala</t>
  </si>
  <si>
    <t>Mjera 2.2. Razvoj lokalnih prehrambenih lanaca</t>
  </si>
  <si>
    <t>1. Zadovoljavanje potražnje za lokalnim proizvodima
2. Provedba aktivnosti izgradnje, obnove i modernizacije lokalnih tržnica koje aktiviraju prodaju i promociji poljoprivrednih i ribarskih proizvoda
3. Razvoj skladišnih i distribucijskih prostora
4. Razvoj ribarskih luka i akvakulture
5. Izgradnja tržišne infrastrukture za plasiranje tradicijskih i eko prehrambenih proizvoda i dr.</t>
  </si>
  <si>
    <t>Broj ulaganja u razvoj i modernizaciju ribarskih
luka/ribarskih vezova (kumulativ)</t>
  </si>
  <si>
    <t>Izrađena studija o kratkim lancima opskrbe hranom
(kumulativ)</t>
  </si>
  <si>
    <t>Udruživanje subjekata u poljoprivredi i ribarstvu</t>
  </si>
  <si>
    <t>Mjera 2.3. Poticanje razvoja potporne infrastrukture i novih tehnologija i praksi u sektoru ribarstva i akvakulture</t>
  </si>
  <si>
    <t>1. Pružanje potpore modernizaciji i razvoju poslovanja subjekata u ribarstvu i akvakulturi
2. Unaprjeđenje infrastrukture ribarskih luka i akvakulture
3. Razvoj i brendiranje proizvoda u sustavu akvakulture
4. Pružanje podrške u zaštiti i očuvanju ribljeg fonda i resursa u sektoru marikulture
5. Podrška obnovi ribarnica te razvoj centra za preradu ribe Pokazatelji rezultata mjere</t>
  </si>
  <si>
    <t>Broj poduzetnika koji koristi usluge centra za razvoj marikulture</t>
  </si>
  <si>
    <t>Broj uzgajivača koji koriste potpore putem Programa za razvoj marikulture</t>
  </si>
  <si>
    <t>Nabava opreme u svrhu zaštite okoliša (kumulativ)</t>
  </si>
  <si>
    <t>Mjera 3.1. Revitalizacija i valorizacija kulturne baštine uključujući unaprjeđenje sustava upravljanja i očuvanja kulturne i povijesne baštine</t>
  </si>
  <si>
    <t>1. Obnova i valorizacija kulturne baštine uz razvoj popratne interpretacijske infrastrukture te korištenje inovativnih metoda u valorizaciji i prezentaciji kulturne baštine (uključujući integriranu obnovu utvrda i tvrđava)
2. Pružanje podrške aktivnostima zaštite tradicijskih oblika gradnje
3. Podizanje svijesti građana i šire javnosti o zaštiti, očuvanju i održivom korištenju i valorizaciji kulturne baštine i povezane infrastrukture
4. Izrada dokumentacije neophodne za održivo očuvanje i valorizaciju kulturne baštine, uključujući aktivnosti istraživanja i prezentacije lokaliteta
5. Poticanje ulaganja u institucije koje istražuju i skrbe o kulturnoj i povijesnoj baštini</t>
  </si>
  <si>
    <t>Broj arheoloških nalazišta čija je turistička valorizacija u planu (kumulativ)</t>
  </si>
  <si>
    <t>Broj zaštićenih kulturno-povijesnih objekata na kojima su provedeni neki radovi obnove i zaštite</t>
  </si>
  <si>
    <t>Broj projekata u području očuvanja, valorizacije i održivog korištenja kulturne baštine (kumulativ)</t>
  </si>
  <si>
    <t>Mjera 3.2. Razvoj i poticanje sektora kreativnih i kulturnih industrija</t>
  </si>
  <si>
    <t>1. Razvoj i modernizacija ustanova i sadržaja u kulturi, uključujući digitalizaciju
2. Razvoj kulturnih manifestacija namijenjenih lokalnom stanovništvu, posebice onih koje njeguju kulturni identitet Šibensko-kninske županije
3. Poticanje razvoja kulturnih sadržaja u manjih urbanim cjelinama i zaobalju
4. Pružanje podrške projektima kulturnih i kreativnih industrija
5. Digitalizacija, obnova, razvoj i proširenje kapaciteta knjižnica i čitaonica</t>
  </si>
  <si>
    <t>Broj pruženih potpora/podrški za unaprjeđenje kulturnih ustanova</t>
  </si>
  <si>
    <t>Broj financiranih programa u tehničkoj kulturi</t>
  </si>
  <si>
    <t>Broj financiranih programa u kulturi i umjetnosti</t>
  </si>
  <si>
    <t>Mjera 4.1. Ulaganje u odgojno-obrazovni sustav</t>
  </si>
  <si>
    <t>1. Proširenje kapaciteta ustanova predškolskog odgoja
2. Ulaganje u unaprjeđenje infrastrukture osnovnoškolskih objekata s ciljem organizacije cjelodnevne nastave
3. Pružanje podrške projektima zapošljavanja asistenata u nastavi za pomoć djeci s posebnim potrebama kao i pružanje podrške povećanju broja stručnih suradnika u odgoju i obrazovanju
4. Sufinanciranje javnog prijevoza za učenike i studente
5. Pružanje podrške tehnološkom opremanju i informatizaciji osnovnoškolskih ustanova i dr.</t>
  </si>
  <si>
    <t>Broj sufinanciranja rada osobnih pomoćnika i pomoćnika u nastavi uključujući zaposlene asistente u nastavi za djecu s posebnim potrebama</t>
  </si>
  <si>
    <t>Broj stručnih suradnika u odgoju i obrazovanju</t>
  </si>
  <si>
    <t>Broj sufinanciranja karata prijevoza za učenike i studente</t>
  </si>
  <si>
    <t>Mjera 4.2. Povećanje kvalitete obrazovanja s naglaskom na usklađivanje potreba gospodarstva i ponude rada</t>
  </si>
  <si>
    <t>1. Unaprjeđenje infrastrukture i opremanje srednjih škola, uključujući opremanje STEM tehnologijama
2. Pružanje podrške modernizaciji visokoškolskih ustanova i drugih pravnih osoba unutar sektora
3. Pružanje podrške razvoju programa cjeloživotnog obrazovanja za potrebe lokalnog tržišta rada i jačanje digitalnih vještina
4. Povećanje kvalitete i usklađenosti obrazovnih i strukovnih programa s potrebama gospodarstva, uključujući promociju deficitarnih sadržaja i programa te pružanje podrške profesionalnom usmjeravanju učenika prema deficitarnim zanimanjima
5. Tehnološko opremanje i informatizacija obrazovnih ustanova i drugih pravnih osoba (digitalna tranzicija)</t>
  </si>
  <si>
    <t>Izgrađen i opremljen Regionalni centar kompetentnosti (kumulativ)</t>
  </si>
  <si>
    <t>Broj učenika strukovnog obrazovanja kojima je pružena podrška kroz aktivnosti u centru kompetentnosti</t>
  </si>
  <si>
    <t>Izrađeni programi za obrazovanje odraslih (kumulativ)</t>
  </si>
  <si>
    <t>Mjera 5.1. Digitalizacija usluga i procesa javne uprave</t>
  </si>
  <si>
    <t>1. Razvoj interaktivne online platforme za komunikaciju s građanima
2. Pružanje podrške razvoju digitalnih alata u funkciji javne uprave
3. Pružanje podrške opremanju suvremenom informatičkom opremom
4. Razvoj online alata koji omogućuju efikasnije upravljanje javnom imovinom i infrastrukturom
5. Razvoj online alata za administrativno rasterećenje građana</t>
  </si>
  <si>
    <t>Razvijena interaktivna online platforma za komunikaciju i administrativno rasterećenje građana (kumulativ)</t>
  </si>
  <si>
    <t>Broj razvijenih online alata koji omogućuju efikasnije
upravljanje javnom imovinom i infrastrukturom</t>
  </si>
  <si>
    <t>Mjera 5.2. Jačanje kapaciteta i ljudskih potencijala javne uprave</t>
  </si>
  <si>
    <t>1. Razvoj kapaciteta i podrške radu lokalnih razvojnih dionika
2. Jačanje kapaciteta dionika javnog sektora za pripremu i provedbu EU projekata
3. Jačanje suradnje javne uprave na međulokalnoj i županijskoj razini</t>
  </si>
  <si>
    <t>Broj prijavljenih projekata u svojstvu nositelja i/ili partnera</t>
  </si>
  <si>
    <t>Broj projekata za koje je pružena tehnička pomoć za prijave za natječaje</t>
  </si>
  <si>
    <t>Broj održanih javnih događanja</t>
  </si>
  <si>
    <t>Mjera 5.3. Razvoj i unaprjeđenje civilnog društva</t>
  </si>
  <si>
    <t>1. Pružanje podrške unaprjeđenju vještina u civilnom sektoru potrebnih za prijavu i provedbu EU projekata
2. Pružanje podrške procesu digitalizacije u civilnom sektoru
3. Razvoj modela participativnog budžetiranja i uključivanja građana u donošenje odluka
4. Ulaganje u jačanje infrastrukturnih i organizacijskih kapaciteta civilnog društva te opremanje prostora udruga</t>
  </si>
  <si>
    <t>Broj organiziranih događanja i radionica</t>
  </si>
  <si>
    <t>Broj organiziranih aktivnosti udruga civilnog društva</t>
  </si>
  <si>
    <t>Mjera 6.1. Razvoj i modernizacija zdravstvene infrastrukture</t>
  </si>
  <si>
    <t>1. Pružanje podrške rekonstrukciji i adaptaciji postojećeg bolničkog prostora do izgradnje novog prostora Opće bolnice
2. Pružanje podrške aktivnostima izgradnje i/ili obnove prostora za potrebe Zavoda za hitnu medicinu
3. Ulaganje u infrastrukturnu obnovu i opremanje domova zdravlja
4. Sufinanciranje djelatnosti zdravstvenih ustanova i dr.</t>
  </si>
  <si>
    <t>Izrađena projektna dokumentacija za projekte unaprjeđenja infrastrukture u zdravstvu (kumulativ)</t>
  </si>
  <si>
    <t>Broj nabavljenih vozila (kumulativ)</t>
  </si>
  <si>
    <t>Mjera 6.2. Unaprjeđenje dostupnosti i kvalitete zdravstvenih usluga sukladno standardima kvalitete i potrebama zajednice</t>
  </si>
  <si>
    <t>1. Unaprjeđenje zdravstvene zaštite i razvoj telemedicine
2. Organizacija mobilnih ambulanti i ljekarni u zaobalju i na otocima
3. Jačanje kapaciteta stručnog osoblja u sustavu zdravstvene skrbi i dr.
4. Financiranje specijalizacija i specijalističkog usavršavanja i stipendiranje deficitarnog kadra u zdravstvenim ustanovama
5. Sufinanciranje djelatnosti za provođenje i poboljšanje dostupnosti zdravstvene zaštite u turističkoj sezoni za dodatne timove</t>
  </si>
  <si>
    <t>Broj odobrenih specijalizacija kliničke mikrobiologije</t>
  </si>
  <si>
    <t>Broj sufinanciranih programa/projekata iz područja zdravstva</t>
  </si>
  <si>
    <t>Mjera 6.3. Razvoj programa promocije zdravlja, prevencije i ranog otkrivanja bolesti te programa prevencije u sustavu socijalne skrbi</t>
  </si>
  <si>
    <t>1. Pružanje podrške aktivnostima promocije zdravog i aktivnog načina života i pravilne primjene prve pomoći
2. Poticanje mjera suzbijanja svih oblika ovisnosti
3. Organizacija godišnjih besplatnih sistematskih pregleda za ranjive skupine u svrhu prevencije i ranog otkrivanja bolesti
4. Aktivnosti vezane uz promociju mentalnog zdravlja i dr.</t>
  </si>
  <si>
    <t>Broj škola obuhvaćenih tekućim projektom Školska shema</t>
  </si>
  <si>
    <t>Broj učenika obuhvaćenih tekućim projektom Školska shema</t>
  </si>
  <si>
    <t>Mjera 6.4. Razvoj i modernizacija infrastrukture socijalne skrbi</t>
  </si>
  <si>
    <t>1. Pružanje podrške modernizaciji i razvoju ustanova i udruga socijalne skrbi
2. Proširenje kapaciteta domova za starije i nemoćne
3. Proširenje kapaciteta centara za prihvat i smještaj žena i djece žrtava obiteljskog nasilja i dr.</t>
  </si>
  <si>
    <t>Smještajni kapacitet u domovima za starije i nemoćne
(kumulativ)</t>
  </si>
  <si>
    <t>-</t>
  </si>
  <si>
    <t>Izrađena dokumentacija u svrhu uređenja stacionara
(kumulativ)</t>
  </si>
  <si>
    <t>Mjera 6.5. Unaprjeđenje dostupnosti i kvalitete socijalnih usluga u skladu sa standardima kvalitete i potrebama zajednice</t>
  </si>
  <si>
    <t>1. Jačanje kapaciteta stručnog osoblja u sustavu socijalne skrbi
2. Razvoj izvaninstitucionalnih oblika socijalne skrbi za djecu i mlade, starije i nemoćne osobe, žene i djecu žrtve obiteljskog nasilja te psihički bolesne odrasle osobe
3. Razvoj programa mjera za osobe s invaliditetom, uključujući prilagodbu infrastrukture, modele zapošljavanja i projekte inkluzije i socijalne integracije osoba s invaliditetom
4. Pružanje podrške projektima jačanja socijalne inkluzije i razvoja socijalnog poduzetništva i mentorstva i dr.</t>
  </si>
  <si>
    <t>Broj sufinanciranih programa/projekata iz područja socijalne skrbi</t>
  </si>
  <si>
    <t>Broj sufinanciranih programa/projekata veteranskih udruga i udruga Domovinskog rata</t>
  </si>
  <si>
    <t>Mjera 7.1. Poticanje razvoja sportsko-rekreacijske infrastrukture na otvorenom, s integriranim mjerama zelene infrastrukture</t>
  </si>
  <si>
    <t>1. Razvoj i obnova biciklističke infrastrukture
2. Razvoj novih i obnove postojećih sportskih terena
3. Ulaganje u sportsko-rekreacijske centre za potrebe razvoja turizma i pružanje podrške aktivnostima promocije sportsko-rekreacijskog turizma
4. Ulaganje u pojedinačne elemente sportsko-rekreacijske infrastrukture kao i aktivnosti podrške razvoju i prilagodbi sportsko-rekreacijske infrastrukture i sadržaja za potrebe osoba s invaliditetom
5. Obnova i modernizacija plaža i plažne infrastrukture</t>
  </si>
  <si>
    <t>Broj nove i obnovljene sportsko-rekreacijske infrastrukture (JLS)</t>
  </si>
  <si>
    <t>Broj obnovljenih i moderniziranih plaža (JLS)</t>
  </si>
  <si>
    <t>Broj obnovljenih ili novonastalih biciklističkih staza (JLS)</t>
  </si>
  <si>
    <t>Mjera 7.2. Poticanje razvoja sportsko-rekreacijskih objekata, sportskih dvorana i multifunkcionalnih dvorana za natjecateljski i rekreativni sport, te sport u funkciji obrazovanja</t>
  </si>
  <si>
    <t>1. Izgradnja, rekonstrukcija, obnova i opremanje školskih sportskih dvorana
2. Izgradnja, rekonstrukcija, obnova i opremanje multifunkcionalnih dvorana za natjecateljski i rekreativni sport</t>
  </si>
  <si>
    <t>Broj ulaganja u školske sportske dvorane</t>
  </si>
  <si>
    <t>Broj udruga financirane kroz program sportskih udruga i društava</t>
  </si>
  <si>
    <t>Mjera 8.1. Stvaranje demografski poticajnog okruženja usmjerenog obiteljima</t>
  </si>
  <si>
    <t>1. Razvoj programa olakšica i povlastica za obitelji s novorođenom djecom i za obitelj s većim brojem djece
2. Razvoj programa poticanja realizacije prvog stambenog objekta, s naglaskom na mlade obitelji
3. Stipendiranje učenika i studenata, s naglaskom na deficitarna zanimanja i dr.</t>
  </si>
  <si>
    <t>Broj dodijeljenih stipendija učenicima i studentima
deficitarnih zanimanja</t>
  </si>
  <si>
    <t>Broj realiziranih aktivnosti savjeta mladih ŠKŽ</t>
  </si>
  <si>
    <t>Mjera 8.2. Unaprjeđenje dostupnosti javnih sadržaja i površina za mlade i obitelji</t>
  </si>
  <si>
    <t>1. Poticanje razvoja infrastrukture i sadržaja namijenjenih djeci, uključujući razvoj dječjih igrališta
2. Pružanje podrške udrugama koje okupljaju mlade
3. Razvoj nove i obnova postojeće društvene infrastrukture
4. Provedba programa razvoja društvene infrastrukture na potrebitim mikrolokacijama i dr.</t>
  </si>
  <si>
    <t>Broj novorazvijenih sadržaja za djecu (JLS)</t>
  </si>
  <si>
    <t>Broj pruženih podrški udrugama koje okupljaju mlade (JLS)</t>
  </si>
  <si>
    <t>Broj novih i obnovljenih objekata društvene infrastrukture (JLS)</t>
  </si>
  <si>
    <t>Mjera 9.1. Unaprjeđenje sustava civilne zaštite</t>
  </si>
  <si>
    <t>1. Razvoj infrastrukture, opreme i novih tehnologija u funkciji civilne zaštite
2. Ulaganje u jačanje ljudskih kapaciteta i vještina
3. Povećanje djelotvornosti sustava civilne zaštite
4. Modernizacija vatrogasnih postrojbi i DVD-a
5. Jačanje kapaciteta HGSS-a i dr.</t>
  </si>
  <si>
    <t>Broj interventnih vozila (kumulativ)</t>
  </si>
  <si>
    <t>Broj nabavljene opreme u svrhu modernizacije i jačanja kapaciteta sustava civilne zaštite (kumulativ)</t>
  </si>
  <si>
    <t>Mjera 9.2. Ulaganje u povećanu sigurnost javnih i prirodnih površina</t>
  </si>
  <si>
    <t>1. Provedba mjera prevencija i zaštite od šumskih požara
2. Provedba revitalizacija šumskih i požarnih putova
3. Razvoj infrastrukture za ublažavanje prirodnih i antropogenih rizika
4. Seizmičko ojačavanje građevina
5. Jačanje otpornosti na prirodne i antropogene rizike i dr.</t>
  </si>
  <si>
    <t>Broj akcija spašavanja (civilna zaštita)</t>
  </si>
  <si>
    <t>Izrađen plan djelovanja civilne zaštite (kumulativ)</t>
  </si>
  <si>
    <t>Mjera 10.1. Razvoj širokopojasne infrastrukture</t>
  </si>
  <si>
    <t>1. Razvoj širokopojasne infrastrukture
2. Podrška aktivnostima razvoja javnih WiFi HotSpot-ova</t>
  </si>
  <si>
    <t>Pokrivenost kućanstava mrežama vrlo velikog kapaciteta</t>
  </si>
  <si>
    <t>22,9 %</t>
  </si>
  <si>
    <t>Broj jedinica lokalne samouprave u kojima se provode
projekti razvoja širokopojasne infrastrukture sufinancirani državnim potporama (kumulativ)</t>
  </si>
  <si>
    <t>Mjera 10.2. Razvoj digitalnih kompetencija i digitalnih radnih mjesta</t>
  </si>
  <si>
    <t>1. Edukacije građana u kontekstu digitalnih vještina i kompetencija
2. Razvijati će se vaučeri za polaznike programa cjeloživotnog obrazovanja
3. Podrške razvoju infrastrukture i sadržaja i usluga za digitalne nomade, s naglaskom na zaobalje i otoke</t>
  </si>
  <si>
    <t>Broj edukacija građana u kontekstu digitalnih vještina i kompetencija (JLS)</t>
  </si>
  <si>
    <t>Broj razvijenih sadržaja i usluga za digitalne nomade (JLS)</t>
  </si>
  <si>
    <t>Mjera 11.1. Unaprjeđenje zaštite od onečišćenja i degradacije tla, mora i zraka te doprinos zaštiti okoliša</t>
  </si>
  <si>
    <t>1. Unaprjeđenje zaštite od onečišćenja i degradacija tla, mora i zraka
2. Jačanje kapaciteta za upravljanje prirodnim vrijednostima
3. Provedba aktivnosti čišćenja okoliša uz promotivne aktivnosti o potrebi zaštite okoliša
4. Pružanje podrške projektima udruga iz područja zaštite okoliša</t>
  </si>
  <si>
    <t>Unaprijeđen geografski informacijski sustav (GIS) pomorskog dobra (kumulativ)</t>
  </si>
  <si>
    <t>Izrađen Plan intervencije kod iznenadnih onečišćenja mora (kumulativ)</t>
  </si>
  <si>
    <t>Razvijen model inovacijskog ekosustava na području
podvodne robotike i senzorike za potrebe kontrole i nadzora onečišćenja u Jadranskom moru (kumulativ)</t>
  </si>
  <si>
    <t>Mjera 11.2. Poticanje održivog upravljanja i valorizacije prirodne baštine</t>
  </si>
  <si>
    <t>1. Podrška održivoj valorizaciji prirodne baštine
2. Aktivnosti podrške očuvanju i valorizaciji prirodne bioraznolikosti prostora i prirodnog krajobraza i dr.
3. Edukacije lokalnog stanovništva o vrijednostima zaštićenih područja i njihove prirodne i kulturne baštine
4. Praćenje stanja (monitoring) ciljnih vrsta i stanišnih tipova u zaštićenim područjima i područjima ekološke mreže Natura 2000</t>
  </si>
  <si>
    <t>Broj izrađenih planova upravljanja (kumulativ)</t>
  </si>
  <si>
    <t>Povećan broj istraženih područja u odnosu na ukupan broj područja kojima upravlja JU Priroda ŠKŽ (kumulativ)</t>
  </si>
  <si>
    <t>Broj zaštićenih područja za koje je izrađena projektna
dokumentacija i/ili nova posjetiteljska infrastruktura</t>
  </si>
  <si>
    <t>Mjera 11.3. Podrška mjerama zelene urbanizacije i zelene tranzicije integriranjem zelene infrastrukture</t>
  </si>
  <si>
    <t>1. Obnova postojeće i razvoj nove zelene infrastrukture, zelenih koridora i parkova uz primjenu rješenja temeljenih na prirodi
2. Izrada katastra zelenila i javnih zelenih površina
3. Revitalizacija javnih i zaštićenih javnih površina
4. Podrška aktivnostima integrirane zelene i kružne urbane obnove naselja i dr.</t>
  </si>
  <si>
    <t>Broj revitaliziranih i/ili razvijenih javnih i zaštićenih javnih površina i zelene infrastrukture (JLS)</t>
  </si>
  <si>
    <t>Mjera 11.4. Revitalizacija zapuštenih i nedovoljno korištenih prostora</t>
  </si>
  <si>
    <t>1. Aktivnosti izrade baze (registra) brownfield područja, zapuštenih i napuštenih područja
2. Podrška aktivnostima obnove i valorizacije brownfielda, zapuštenih i napuštenih područja
3. Podrška kružnom gospodarenju prostorom i zgradama
4. Stvaranje planskih pretpostavki za kvalitetno gospodarenje prostorom i mogućnosti za aktiviranje gospodarstva na temelju principa održivog razvoja</t>
  </si>
  <si>
    <t>Broj posjetitelja Posjetiteljskog centra u kanalu sv. Ante (brownfield)</t>
  </si>
  <si>
    <t>Broj objekata za koje je izrađena dokumentacija</t>
  </si>
  <si>
    <t>Broj brownfield, zapuštenih i napuštenih područja u
registru (kumulativ)</t>
  </si>
  <si>
    <t>Mjera 11.5. Povećanje otpornosti na posljedice klimatskih promjena te na prirodne i antropogene rizike</t>
  </si>
  <si>
    <t>1. Podrška povećanju otpornosti na posljedice klimatskih promjena, uključujući rizik od plavljenja obalnog područja
2. Razvoj lukobrana
3. Poticanje dekarbonizacije gospodarstva
4. Aktivnosti promocije i edukacije o klimatskim promjenama
5. Program ublažavanja, prilagodbe klimatskim promjenama i zaštite ozonskog sloja</t>
  </si>
  <si>
    <t>Izrada stručne podloge za zaštitu Spomenika prirode Zmajevo oko i Zmajevo uho (kumulativ)</t>
  </si>
  <si>
    <t>Broj pruženih podrški projektima udruga za područje zaštite okoliša</t>
  </si>
  <si>
    <t>Mjera 12.1. Razvoj infrastrukture i poticanje korištenja obnovljivih izvora energije u privatnom i javnom sektoru</t>
  </si>
  <si>
    <t>1. Aktivnosti uvođenja energetski učinkovitih rješenja u privatni i javnih sektor
2. Podrška obnovljivim izvorima energije radi osiguranja energetske neovisnosti
3. Razvoj mreže punionica i poticaja za nabavu električnih vozila
4. Poticanje energetske obnove stambenih zgrada i zgrada javnih institucija
5. Aktivnosti poticanja niskougljičnog razvoja gospodarstva i poticanja primjene rješenja zasnovanih na prirodi u okvirima urbane obnove i revitalizacije</t>
  </si>
  <si>
    <t>Izrađen Akcijski plan energetske učinkovitosti ŠKŽ</t>
  </si>
  <si>
    <t>Ukupan broj objekata javne namjene na kojima je provedena energetska obnova (kumulativ)</t>
  </si>
  <si>
    <t>Ugrađene fotonaponske elektrane ustanova za obrazovanje</t>
  </si>
  <si>
    <t>Mjera 12.2. Unaprjeđenje sustava gospodarenja otpadom i poticanje prijelaza na kružno gospodarstvo</t>
  </si>
  <si>
    <t>1. Korištenje modela kružnog gospodarenja resursima
2. Podrška projektima razvoja reciklažnih dvorišta i uspostave centra za ponovnu uporabu
3. Unaprjeđenje sustava zbrinjavanja otpada, prevencije onečišćenja, monitoringa i sanacije ilegalnih odlagališta otpada i prostora pod rizikom od onečišćenja
4. Promocija i edukacija lokalnog stanovništva o važnosti održivog gospodarenja otpadom i nužnosti recikliranja
5. Aktivnosti poticanja kućnog kompostiranja - uključujući nabavu i distribuciju kućnih kompostera te edukaciju putem radionica i promotivnih materijala</t>
  </si>
  <si>
    <t>Mjera 12.3. Unaprjeđenje kvalitete i dostupnosti vodoopskrbne infrastrukture te sustava odvodnje i obrade otpadnih voda, kao i ostalih oblika komunalne infrastrukture</t>
  </si>
  <si>
    <t>1. Aktivnosti razvoja i obnove vodoopskrbnog sustava
2. Aktivnosti razvoja i obnove sustava odvodnje i oborinskih voda</t>
  </si>
  <si>
    <t>Broj sufinanciranja projektne dokumentacije</t>
  </si>
  <si>
    <t>Mjera 13.1. Unaprjeđenje cestovnog prometa</t>
  </si>
  <si>
    <t>1. Izgradnja, obnova i modernizacija cestovne infrastrukture i podrška obnovi prometne signalizacije
2. Integracija mjera povećanja sigurnosti cesta
3. Podrška razvoju ITS sustava
4. Poticanje razvoja podzemnih garaža na prihvatljivih lokacijama
5. Podrška projektima s doprinosom energetskoj i zelenoj tranziciji prometnog sustava</t>
  </si>
  <si>
    <t>Broj izgrađeni i/ili obnovljenih cesta (JLS)</t>
  </si>
  <si>
    <t>Broj projekata prometne infrastrukture (JLS)</t>
  </si>
  <si>
    <t>Broj punionica za električna vozila (JLS)</t>
  </si>
  <si>
    <t>Mjera 13.2. Unaprjeđenje pomorskog prometa</t>
  </si>
  <si>
    <t>1. Aktivnosti unaprjeđenja pomorskog prometa kroz poticanje transformacije morskih luka u zelene luke
2. Obnova i modernizacija manjih pristaništa i komunalnih vezova
3. Podrška projektima razvoja individualnog pomorskog prometa na otocima i priobalju – razvoj park&amp;boat infrastrukture
4. Aktivnosti poticanja projekata s doprinosom razvoju dužobalne mobilnosti
5. Podrška projektima razvoja nautičke infrastrukture i prilagodbe ostvarenju „zelenih“ ciljeva i dr.</t>
  </si>
  <si>
    <t>Godišnji broj novoobnovljenih i unaprjeđenih
pomorskih luka</t>
  </si>
  <si>
    <t>Broj komunalnih vezova</t>
  </si>
  <si>
    <t>Broj izgrađenih i moderniziranih luka u
nadležnosti županijske lučke uprave</t>
  </si>
  <si>
    <t>Mjera 13.3. Unaprjeđenje pješačkog i biciklističkog prijevoza</t>
  </si>
  <si>
    <t>1. Aktivnosti unaprjeđenja sigurnosti u biciklističkom i pješačkom prometu kroz izgradnju infrastrukture na područjima velike gustoće prometa
2. Podrška projektima razvoja pješačke infrastrukture
3. Podrška razvoju biciklističkog prometa – park&amp;ride infrastruktura
4. Podrška slow mobility projektima</t>
  </si>
  <si>
    <t>Broj obnovljenih objekata pješačke infrastrukture (JLS)</t>
  </si>
  <si>
    <t>Broj slow mobility projekata (JLS)</t>
  </si>
  <si>
    <t>Mjera 13.4. Modernizacija i povećanje dostupnosti javnog prijevoza</t>
  </si>
  <si>
    <t>1. Aktivnosti unaprjeđenja organizacije i dostupnosti javnog prijevoza, uključujući modernizaciju infrastrukture
2. Podrška nabave električnih vozila u funkciji javnog prijevoza
3. Aktivnosti povećanja dostupnosti javnog prijevoza osobama s invaliditetom
4. Modernizacije sustava naplate javnog prijevoza i informiranja putnika
5. Izgradnja interventnih helidroma</t>
  </si>
  <si>
    <t>Izrađen dokument kao temelj za održivo planiranje i razvoj prometnog sustava Županije (kumulativ)</t>
  </si>
  <si>
    <t>Izrađena dokumentacija u svrhu izrade mreža linija za
obavljanje županijskog linijskog prijevoza putnika u
cestovnom prometu (kumulativ)</t>
  </si>
  <si>
    <t>Izrađena dokumentacija u svrhu organizacije županijskog linijskog prometa (kumulativ)</t>
  </si>
  <si>
    <t>Mjera 14.1. Poticanje revitalizacije gospodarstva i društva na otocima i razvoj pametnih otoka</t>
  </si>
  <si>
    <t>1. Podrška revitalizaciji gospodarstva i društva otoka, uključujući poticanje razvoja pametnih otoka, razvoj selektivnih oblika turizma i turističkih proizvoda, razvoj OIE u smjeru pametnih i energetski neovisnih otoka, modernizaciju ribarske infrastrukture, razvoj i brendiranje otočnih proizvoda, razvoj kulture, kulturne infrastrukture i kulturnih sadržaja, integriranu obnovu kulturne baštine i dr.
2. Organizacija mobilnih ambulanti i ljekarni i izgradnja interventnih helidroma na otocima
3. Promocija odgovornog ponašanja u cilju sprječavanja onečišćenja mora i otoka
4. Razvoj mreže manjih desalinizatora</t>
  </si>
  <si>
    <t>Broj projekata na otocima za koje je ŠKŽ osigurala financijsku ili tehničku pomoć</t>
  </si>
  <si>
    <t>Mjera 14.2. Poticanje revitalizacije gospodarstva i društva potpomognutih i brdsko-planinskih područja</t>
  </si>
  <si>
    <t>1. Aktivnosti revitalizacije primarnih djelatnosti
2. Organizacija mobilnih ambulanti i ljekarni
3. Poticanje kulturnih sadržaja
4. Razvoj selektivnih oblika turizma i turističkih proizvoda prema turističkim potencijalima potpomognutih i brdsko-planinskih područja</t>
  </si>
  <si>
    <t>Broj projekata na PP i BPP za koje je ŠKŽ osigurala financijsku ili tehničku pomoć</t>
  </si>
  <si>
    <t>Mjera 15.1. Poticanje održivog razvoja urbanih područja te razvoj pametnih gradova i sela</t>
  </si>
  <si>
    <t>1. Podrška revitalizaciji gospodarstva i društva urbanih i ruralnih prostora uz poticanje razvoja pametnih gradova i sela
2. Podrška aktivnostima održivog razvoja urbanog područja
3. Podrška jačanju pozicije regionalnog gospodarstva u nacionalnim i europskim lancima vrijednosti</t>
  </si>
  <si>
    <t>Broj projekata za koje je ŠKŽ osigurala financijsku ili tehničku pomoć</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</si>
  <si>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</si>
  <si>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</si>
  <si>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</si>
  <si>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 xml:space="preserve">POTPIS ČELNIKA TIJELA: </t>
  </si>
  <si>
    <t>TABLICA POKAZATELJA ISHODA</t>
  </si>
  <si>
    <t>Strateški cilj</t>
  </si>
  <si>
    <t>Redni broj i naziv</t>
  </si>
  <si>
    <t>Posebni cilj</t>
  </si>
  <si>
    <t>Pokazatelj ishoda</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</si>
  <si>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</si>
  <si>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</si>
  <si>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</si>
  <si>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</si>
  <si>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</si>
  <si>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</si>
  <si>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</si>
  <si>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</si>
  <si>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</si>
  <si>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</si>
  <si>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</si>
  <si>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</si>
  <si>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</si>
  <si>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</si>
  <si>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</si>
  <si>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</si>
  <si>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</si>
  <si>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</si>
  <si>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</si>
  <si>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</si>
  <si>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</si>
  <si>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</si>
  <si>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</si>
  <si>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</si>
  <si>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</si>
  <si>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</si>
  <si>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</si>
  <si>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</si>
  <si>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</si>
  <si>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</si>
  <si>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</si>
  <si>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</si>
  <si>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</si>
  <si>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</si>
  <si>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</si>
  <si>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</si>
  <si>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</si>
  <si>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</si>
  <si>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</si>
  <si>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</si>
  <si>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</si>
  <si>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</si>
  <si>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</si>
  <si>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</si>
  <si>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</si>
  <si>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</si>
  <si>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</si>
  <si>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</si>
  <si>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</si>
  <si>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</si>
  <si>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 xml:space="preserve">Broj odobrenih stipendija medicinske biokemije </t>
  </si>
  <si>
    <t>Godišnji izvještaj Provedbenog programa Šibensko-kninske županije</t>
  </si>
  <si>
    <t>Posebni cilj 6. Poboljšanje kvalitete i dostupnosti zdravstvenih i socijalnih usluga (PRŠKŽ)</t>
  </si>
  <si>
    <t>SC 9. Samodostatnost u hrani i razvoj biogospodarstva; Posebni cilj 2. Razvoj konkurentne i održive poljoprivrede i ribarstva (PRŠKŽ)</t>
  </si>
  <si>
    <t>SC 9. Samodostatnost u hrani i razvoj biogospodarstva; Posebni cilj 3. Revitalizacija i valorizacija kulturne baštine uz razvoj kreativnih industrija i kulturnih sadržaja (PRŠKŽ)</t>
  </si>
  <si>
    <t>SC 2. Obrazovani i zaposleni ljudi; Posebni cilj 4. Razvoj kvalitetnog odgojno-obrazovnog sustava u skladu s potrebama društva i gospodarstva (PRŠKŽ)</t>
  </si>
  <si>
    <t>SC 3. Učinkovito i djelotvorno pravosuđe, javna uprava i upravljanje državnom imovinom; Posebni cilj 5. Osnaženje kapaciteta i modernizacija javne uprave i civilnog sektora (PRŠKŽ)</t>
  </si>
  <si>
    <t>SC 5. Zdrav, aktivan i kvalitetan život; Posebni cilj 6. Poboljšanje kvalitete i dostupnosti zdravstvenih i socijalnih usluga (PRŠKŽ)</t>
  </si>
  <si>
    <t>SC 5. Zdrav, aktivan i kvalitetan život; Posebni cilj 7. Promicanje zdravog i aktivnog života kroz sport i rekreaciju (PRŠKŽ)</t>
  </si>
  <si>
    <t>SC 6. Demografska revitalizacija i bolji položaj obitelji; Posebni cilj 8. Povećanje kvalitete života s naglaskom na obitelj i mlade (PRŠKŽ)</t>
  </si>
  <si>
    <t>SC 6. Demografska revitalizacija i bolji položaj obitelji;  Posebni cilj 8. Povećanje kvalitete života s naglaskom na obitelj i mlade (PRŠKŽ)</t>
  </si>
  <si>
    <t>SC 7. Sigurnost za stabilan razvoj; Posebni cilj 9. Jačanje otpornosti i sigurnosti Šibensko-kninske županije (PRŠKŽ)</t>
  </si>
  <si>
    <t>SC 11. Digitalna tranzicija društva i gospodarstva; Posebni cilj 10. Digitalna transformacija društva i gospodarstva (PRŠKŽ)</t>
  </si>
  <si>
    <t>SC 8. Ekološka i energetska tranzicija za klimatsku neutralnost; Posebni cilj 11. Razvoj održivog sustava zaštite okoliša, očuvanja prirodne baštine i upravljanja prirodnim resursima (PRŠKŽ)</t>
  </si>
  <si>
    <t>SC 8. Ekološka i energetska tranzicija za klimatsku neutralnost; Posebni cilj 12. Zelena i energetska tranzicija (PRŠKŽ)</t>
  </si>
  <si>
    <t>SC 10. Održiva mobilnost; Posebni cilj 13. Razvoj održive mobilnosti (PRŠKŽ)</t>
  </si>
  <si>
    <t>SC 12. Razvoj potpomognutih područja i područja s razvojnim posebnostima; Posebni cilj 14. Poticanje ravnomjernog razvoja otoka, potpomognutih i brdsko-planinskih područja (PRŠKŽ)</t>
  </si>
  <si>
    <t>SC 13. Jačanje regionalne konkurentnosti; Posebni cilj 15. Razvoj pametnih i održivih gradova i sela u kontekstu jačanja pozicije regionalnog gospodarstva (PRŠKŽ)</t>
  </si>
  <si>
    <t>Sukladno predviđenom Planu, Šibensko-kninska županija je u izvještajnom razdoblju poticala razvoj kulturnih sadržaja i razvoj selektivnih oblika turizma i turističkih proizvoda prema turističkim potencijalima potpomognutih i brdsko-planinskih područja u svrhu poboljšanja kvalitete života i poticanja pozitivnih demografskih promjena.</t>
  </si>
  <si>
    <t>Provedbeni program Šibensko-kninske županije</t>
  </si>
  <si>
    <t>Provedbeni mehanizmi mjere proračunski su programi jedinica lokalne samouprave te državnog proračuna.</t>
  </si>
  <si>
    <t>1.	Razvoj javne turističke infrastrukture koja utječe na razvoj turizma i turističke ponude u funkciji dodane vrijednosti turističkih sadržaja te koja potiče razvoj selektivnih oblika turizma, uključujući turističke informativne sadržaje i centre, turističke interpretacijske i potporne infrastrukture
2.	Podrška aktivnostima podizanja standarda smještajnih i uslužnih sadržaja te aktivnostima koji potiču pred- i post- sezonu
3.	Pružanje podrške brendiranju, promociji, marketinškim kampanjama  i događajima u turizmu 
4.	Uvrštavanje programa i aktivnosti subjekata civilnog sektora u turističku ponudu</t>
  </si>
  <si>
    <t>Javna ustanova Razvojna agencija Šibensko-kninske županije
ravnateljica Biljana Gulin</t>
  </si>
  <si>
    <t>Izrađen Plan gospodarenja otpadom na području Šibensko-kninske županije (kumulativ)</t>
  </si>
  <si>
    <t>Pokrivenost kućanstava mrežama vrlo velikog kapaciteta iznosi 27%. Za projekte iz Šibenske županije iskazani su interesi operatera za dva projekta i to Projekt 1 (Primošten-Rogoznica-Bilice) i Projekt 6 (Knin, Biskupija, Kijevo, Civljane).  Slijedi izgradnja infrastrukture od strane zainteresiranih operatera. Očekuje se porast pokrivenosti kućanstava u naredno razdoblju.
Provedbom navedenih projekata doprinosi se digitalnoj transformaciji društva i gospodarstva, kao jednom od Strateških ciljeva Nacionalne razvojne strategije do 2030. godine.</t>
  </si>
  <si>
    <t>1.1. - 31.12.2025.</t>
  </si>
  <si>
    <t>veljača 2026.</t>
  </si>
  <si>
    <t>Šibensko-kninska županija sufinancirala je 50% cijene studije izvodljivosti nove zgrade Opće bolnice Šibensko-kninske županije, koja je dovršena u 2025. godini.
Uz prethodno nabavljena vozila, tijekom 2025. godine nabavljena su još dva nova vozila za sanitetski prijevoz, čime se došlo do brojke od ukupno 10 vozila koje je Šibensko-kninska županija kao osnivač nabavila za potrebe Zavoda za hitnu medicinu Šibensko-kninske županije.</t>
  </si>
  <si>
    <t xml:space="preserve">Tijekom izvještajnog razdoblja ostvarena je kontinuirana provedba sljedećih ključnih aktivnosti (DA, prosinac 2025.):
- Pružanje podrške gospodarstvenicima u razvoju, obnovi i opremanju poduzetničke infrastrukture (PPI, inkubacijske i akceleracijske aktivnosti), obrtničke i gospodarske infrastrukture, uključujući poticanje razvoja IT industrije, poticanje digitalizacije i digitalnog poduzetništva, razvoj inovativnog okruženja temeljenog na znanju u tehnologijama, privlačenje digitalnih nomada te podrške primjeni pametne specijalizacije
- Realizacija mjera primjene OIE u gospodarstvu i društvu
- Poticanje inovacija i projekata suradnje između poduzetnika/obrtnika i obrazovnih ustanova
- Ulaganje u marketinške aktivnosti za promociju gospodarstva
</t>
  </si>
  <si>
    <t>Tijekom izvještajnog razdoblja ostvarena je kontinuirana provedba sljedećih ključnih aktivnosti (DA, prosinac 2025.):
- Pružanje podrške aktivnostima koje pridonose realizaciji marketinških aktivnosti (promocija, sudjelovanje na sajmovima i dr.)
- Pružanje podrške mikro, malim i srednjim poduzećima kroz sufinanciranje ulaganja u marketinške aktivnosti
- Sufinanciranja kamatnih stopa, troškova razvoja inovacija, stručnog osposobljavanja i usavršavanja te sufinanciranja troškova kupnje dugotrajne imovine i dr.</t>
  </si>
  <si>
    <t>Tijekom izvještajnog razdoblja ostvarena je kontinuirana provedba sljedećih ključnih aktivnosti (DA, prosinac 2025.):
- Razvoj javne turističke infrastrukture koja utječe na razvoj turizma i turističke ponude u funkciji dodane vrijednosti turističkih sadržaja te koja potiče razvoj selektivnih oblika turizma, uključujući turističke informativne sadržaje i centre, turističke interpretacijske i potporne infrastrukture 
- Pružanje podrške brendiranju, promociji, marketinškim kampanjama i događajima u turizmu
- Uvrštavanje programa i aktivnosti subjekata civilnog sektora u turističku ponudu</t>
  </si>
  <si>
    <t>Tijekom izvještajnog razdoblja ostvarena je kontinuirana provedba sljedećih ključnih aktivnosti (DA, prosinac 2025.):
- Podrška modernizaciji poljoprivredne djelatnosti, uključujući poticaje za tehničku modernizaciju poljoprivrednika, poticaje za mlade poljoprivrednike te poticaj razvoju ekološke poljoprivrede
- Poticanje i educiranje o brendiranju proizvoda, kao i promocija autohtonih sorti, pasmina, proizvoda i proizvođača
- Razvoj kvalitetnog i učinkovitog sustava navodnjavanja poljoprivrednih zemljišta
- Razvoj programa zemljišne politike Županije za provedbu komasacije zemljišta i rješavanje imovinskopravnih odnosa kao preduvjeta daljnjeg razvoja
- Ulaganje u specifične oblike primarnog sektora (šumarstvo, lovstvo, voćarstvo, svinjogojstvo,
mljekarstvo i dr.)</t>
  </si>
  <si>
    <t>Tijekom izvještajnog razdoblja ostvarena je kontinuirana provedba sljedećih ključnih aktivnosti (DA, prosinac 2025.):
- Zadovoljavanje potražnje za lokalnim proizvodima
- Provedba aktivnosti izgradnje, obnove i modernizacije lokalnih tržnica koje aktiviraju prodaju i promociji poljoprivrednih i ribarskih proizvoda
- Razvoj skladišnih i distribucijskih prostora
- Izgradnja tržišne infrastrukture za plasiranje tradicijskih i eko prehrambenih proizvoda i dr.</t>
  </si>
  <si>
    <t>Tijekom izvještajnog razdoblja ostvarena je kontinuirana provedba sljedećih ključnih aktivnosti (DA, prosinac 2025.):
- Unaprjeđenje infrastrukture ribarskih luka i akvakulture
- Razvoj i brendiranje proizvoda u sustavu akvakulture
- Pružanje podrške u zaštiti i očuvanju ribljeg fonda i resursa u sektoru marikulture
- Podrška obnovi ribarnica te razvoj centra za preradu ribe</t>
  </si>
  <si>
    <t>Tijekom izvještajnog razdoblja ostvarena je kontinuirana provedba sljedećih ključnih aktivnosti (DA, prosinac 2025.):
- Obnova i valorizacija kulturne baštine uz razvoj popratne interpretacijske infrastrukture te korištenje inovativnih metoda u valorizaciji i prezentaciji kulturne baštine (uključujući integriranu obnovu utvrda i tvrđava)
- Pružanje podrške aktivnostima zaštite tradicijskih oblika gradnje
- Podizanje svijesti građana i šire javnosti o zaštiti, očuvanju i održivom korištenju i valorizaciji kulturne baštine i povezane infrastrukture
- Izrada dokumentacije neophodne za održivo očuvanje i valorizaciju kulturne baštine, uključujući aktivnosti istraživanja i prezentacije lokaliteta
- Poticanje ulaganja u institucije koje istražuju i skrbe o kulturnoj i povijesnoj baštini</t>
  </si>
  <si>
    <t xml:space="preserve">Tijekom izvještajnog razdoblja ostvarena je kontinuirana provedba sljedećih ključnih aktivnosti (DA, prosinac 2025.):
- Razvoj i modernizacija ustanova i sadržaja u kulturi, uključujući digitalizaciju
- Razvoj kulturnih manifestacija namijenjenih lokalnom stanovništvu, posebice onih koje njeguju kulturni identitet Šibensko-kninske županije
- Poticanje razvoja kulturnih sadržaja u manjih urbanim cjelinama i zaobalju
- Pružanje podrške projektima kulturnih i kreativnih industrija
</t>
  </si>
  <si>
    <t xml:space="preserve">Tijekom izvještajnog razdoblja ostvarena je kontinuirana provedba sljedećih ključnih aktivnosti (DA, prosinac 2025.):
- Ulaganje u unaprjeđenje infrastrukture osnovnoškolskih objekata s ciljem organizacije cjelodnevne nastave
- Pružanje podrške projektima zapošljavanja asistenata u nastavi za pomoć djeci s posebnim potrebama kao i pružanje podrške povećanju broja stručnih suradnika u odgoju i obrazovanju
- Sufinanciranje javnog prijevoza za učenike i studente
- Pružanje podrške tehnološkom opremanju i informatizaciji osnovnoškolskih ustanova i </t>
  </si>
  <si>
    <t>Tijekom izvještajnog razdoblja ostvarena je kontinuirana provedba sljedećih ključnih aktivnosti (DA, prosinac 2025.): 
- Unaprjeđenje infrastrukture i opremanje srednjih škola, uključujući opremanje STEM tehnologijama
- Pružanje podrške modernizaciji visokoškolskih ustanova i drugih pravnih osoba unutar sektora
- Povećanje kvalitete i usklađenosti obrazovnih i strukovnih programa s potrebama gospodarstva,
uključujući promociju deficitarnih sadržaja i programa te pružanje podrške profesionalnom
usmjeravanju učenika prema deficitarnim zanimanjima</t>
  </si>
  <si>
    <t xml:space="preserve">Tijekom izvještajnog razdoblja ostvarena je kontinuirana provedba sljedećih aktivnosti (DA, prosinac 2025.): 
 - Pružanje podrške razvoju digitalnih alata u funkciji javne uprave
- Pružanje podrške opremanju suvremenom informatičkom opremom
</t>
  </si>
  <si>
    <t>Tijekom izvještajnog razdoblja ostvarena je kontinuirana provedba sljedećih ključnih aktivnosti (DA, prosinac 2025.): 
- Razvoj kapaciteta i podrške radu lokalnih razvojnih dionika
- Jačanje kapaciteta dionika javnog sektora za pripremu i provedbu EU projekata
- Jačanje suradnje javne uprave na međulokalnoj i županijskoj razini</t>
  </si>
  <si>
    <t xml:space="preserve">Tijekom izvještajnog razdoblja ostvarena je kontinuirana provedba sljedećih ključnih aktivnosti (DA, prosinac 2025.): 
- Razvoj modela participativnog budžetiranja i uključivanja građana u donošenje odluka
- Ulaganje u jačanje infrastrukturnih i organizacijskih kapaciteta civilnog društva te opremanje prostora udruga
</t>
  </si>
  <si>
    <t>Tijekom izvještajnog razdoblja ostvarena je kontinuirana provedba sljedećih ključnih aktivnosti (DA, prosinac 2025.): 
- Ulaganje u infrastrukturnu obnovu i opremanje domova zdravlja
- Sufinanciranje djelatnosti zdravstvenih ustanova i dr.</t>
  </si>
  <si>
    <t>Tijekom izvještajnog razdoblja ostvarena je kontinuirana provedba sljedećih ključnih aktivnosti (DA, prosinac 2025.): 
- Unaprjeđenje zdravstvene zaštite i razvoj telemedicine
- Organizacija mobilnih ambulanti i ljekarni u zaobalju i na otocima
-  Financiranje specijalizacija i specijalističkog usavršavanja i stipendiranje deficitarnog kadra u zdravstvenim ustanovama
-  Sufinanciranje djelatnosti za provođenje i poboljšanje dostupnosti zdravstvene zaštite u turističkoj sezoni za dodatne timove</t>
  </si>
  <si>
    <t>Tijekom izvještajnog razdoblja ostvarena je kontinuirana provedba sljedećih ključnih aktivnosti (DA, prosinac 2025.): 
- Pružanje podrške aktivnostima promocije zdravog i aktivnog načina života i pravilne primjene prve pomoći
- Aktivnosti vezane uz promociju mentalnog zdravlja i dr.</t>
  </si>
  <si>
    <t>Tijekom izvještajnog razdoblja ostvarena je kontinuirana provedba sljedećih ključnih aktivnosti (DA, prosinac 2025.): 
- Pružanje podrške modernizaciji i razvoju ustanova i udruga socijalne skrbi</t>
  </si>
  <si>
    <t>Tijekom izvještajnog razdoblja ostvarena je kontinuirana provedba sljedećih ključnih aktivnosti (DA, prosinac 2025.): 
-  Razvoj izvaninstitucionalnih oblika socijalne skrbi za djecu i mlade, starije i nemoćne osobe, žene i djecu
žrtve obiteljskog nasilja te psihički bolesne odrasle osobe
- Razvoj programa mjera za osobe s invaliditetom, uključujući prilagodbu infrastrukture, modele zapošljavanja i projekte inkluzije i socijalne integracije osoba s invaliditetom
- Pružanje podrške projektima jačanja socijalne inkluzije i razvoja socijalnog poduzetništva i mentorstva i dr.</t>
  </si>
  <si>
    <t>NE, prosinac 2025.</t>
  </si>
  <si>
    <t xml:space="preserve">Tijekom izvještajnog razdoblja ostvarena je kontinuirana provedba sljedećih ključnih aktivnosti (DA, prosinac 2025.): 
- Izgradnja, rekonstrukcija, obnova i opremanje školskih sportskih dvorana
</t>
  </si>
  <si>
    <t>Tijekom izvještajnog razdoblja ostvarena je kontinuirana provedba sljedećih ključnih aktivnosti (DA, prosinac 2025.): 
- Razvoj programa olakšica i povlastica za obitelji s novorođenom djecom i za obitelj s većim brojem djece
- Stipendiranje učenika i studenata, s naglaskom na deficitarna zanimanja i dr.</t>
  </si>
  <si>
    <t xml:space="preserve">Tijekom izvještajnog razdoblja ostvarena je kontinuirana provedba sljedećih ključnih aktivnosti (DA, prosinac 2025.): 
- Razvoj infrastrukture, opreme i novih tehnologija u funkciji civilne zaštite
- Povećanje djelotvornosti sustava civilne zaštite
- Modernizacija vatrogasnih postrojbi i DVD-a
- Jačanje kapaciteta HGSS-a i dr
</t>
  </si>
  <si>
    <t>Tijekom izvještajnog razdoblja ostvarena je kontinuirana provedba sljedećih ključnih aktivnosti (DA, prosinac 2025.): 
- Provedba mjera prevencija i zaštite od šumskih požara
- Provedba revitalizacija šumskih i požarnih putova
- Razvoj infrastrukture za ublažavanje prirodnih i antropogenih rizika</t>
  </si>
  <si>
    <t>Tijekom izvještajnog razdoblja ostvarena je kontinuirana provedba sljedećih ključnih aktivnosti (DA, prosinac 2025.): 
- Razvoj širokopojasne infrastrukture</t>
  </si>
  <si>
    <t>Tijekom izvještajnog razdoblja ostvarena je kontinuirana provedba sljedećih ključnih aktivnosti (DA, prosinac 2025.): 
- Unaprjeđenje zaštite od onečišćenja i degradacija tla, mora i zraka
- Jačanje kapaciteta za upravljanje prirodnim vrijednostima
- Provedba aktivnosti čišćenja okoliša uz promotivne aktivnosti o potrebi zaštite okoliša
- Pružanje podrške projektima udruga iz područja zaštite okoliša</t>
  </si>
  <si>
    <t>Tijekom izvještajnog razdoblja ostvarena je kontinuirana provedba sljedećih ključnih aktivnosti (DA, prosinac 2025.): 
- Podrška održivoj valorizaciji prirodne baštine
- Aktivnosti podrške očuvanju i valorizaciji prirodne bioraznolikosti prostora i prirodnog krajobraza i dr.
- Praćenje stanja (monitoring) ciljnih vrsta i stanišnih tipova u zaštićenim područjima i područjima ekološke mreže Natura 2000</t>
  </si>
  <si>
    <t>Tijekom izvještajnog razdoblja ostvarena je kontinuirana provedba sljedećih ključnih aktivnosti (DA, prosinac 2025.): 
- Podrška aktivnostima obnove i valorizacije brownfielda, zapuštenih i napuštenih područja
- Podrška kružnom gospodarenju prostorom i zgradama
- Stvaranje planskih pretpostavki za kvalitetno gospodarenje prostorom i mogućnosti za aktiviranje gospodarstva na temelju principa održivog razvoja</t>
  </si>
  <si>
    <t>Tijekom izvještajnog razdoblja ostvarena je kontinuirana provedba sljedećih ključnih aktivnosti (DA, prosinac 2025.): 
- Podrška povećanju otpornosti na posljedice klimatskih promjena, uključujući rizik od plavljenja obalnog područja
- Program ublažavanja, prilagodbe klimatskim promjenama i zaštite ozonskog sloja</t>
  </si>
  <si>
    <t xml:space="preserve">Tijekom izvještajnog razdoblja ostvarena je kontinuirana provedba sljedećih ključnih aktivnosti (DA, prosinac 2025.):
- Aktivnosti uvođenja energetski učinkovitih rješenja u privatni i javnih sektor
- Razvoj mreže punionica i poticaja za nabavu električnih vozila
- Poticanje energetske obnove stambenih zgrada i zgrada javnih institucija
- Aktivnosti poticanja niskougljičnog razvoja gospodarstva i poticanja primjene rješenja zasnovanih na
prirodi u okvirima urbane obnove i revitalizacije </t>
  </si>
  <si>
    <t xml:space="preserve">Tijekom izvještajnog razdoblja ostvarena je kontinuirana provedba sljedećih ključnih aktivnosti (DA, prosinac 2025.): 
- Korištenje modela kružnog gospodarenja resursima
- Podrška projektima razvoja reciklažnih dvorišta i uspostave centra za ponovnu uporabu
- Unaprjeđenje sustava zbrinjavanja otpada, prevencije onečišćenja, monitoringa i sanacije ilegalnih odlagališta otpada i prostora pod rizikom od onečišćenja
</t>
  </si>
  <si>
    <t>Tijekom izvještajnog razdoblja ostvarena je kontinuirana provedba sljedećih ključnih aktivnosti (DA, prosinac 2025.): 
- Aktivnosti razvoja i obnove vodoopskrbnog sustava
- Aktivnosti razvoja i obnove sustava odvodnje i oborinskih voda</t>
  </si>
  <si>
    <t>Tijekom izvještajnog razdoblja ostvarena je kontinuirana provedba sljedećih ključnih aktivnosti (DA, prosinac 2025.): 
- Aktivnosti unaprjeđenja pomorskog prometa kroz poticanje transformacije morskih luka u zelene luke
- Obnova i modernizacija manjih pristaništa i komunalnih vezova
- Aktivnosti poticanja projekata s doprinosom razvoju dužobalne mobilnosti</t>
  </si>
  <si>
    <t>Tijekom izvještajnog razdoblja ostvarena je kontinuirana provedba sljedećih ključnih aktivnosti (DA, prosinac 2025.): 
- Aktivnosti unaprjeđenja sigurnosti u biciklističkom i pješačkom prometu kroz izgradnju infrastrukture na područjima velike gustoće prometa
- Podrška projektima razvoja pješačke infrastrukture
- Podrška slow mobility projektima</t>
  </si>
  <si>
    <t xml:space="preserve">Tijekom izvještajnog razdoblja ostvarena je kontinuirana provedba sljedećih ključnih aktivnosti (DA, prosinac 2025.): 
- Aktivnosti unaprjeđenja organizacije i dostupnosti javnog prijevoza, uključujući modernizaciju infrastrukture
- Aktivnosti povećanja dostupnosti javnog prijevoza osobama s invaliditetom
- Modernizacije sustava naplate javnog prijevoza i informiranja putnika
</t>
  </si>
  <si>
    <t xml:space="preserve">Tijekom izvještajnog razdoblja ostvarena je kontinuirana provedba sljedećih ključnih aktivnosti (DA, prosinac 2025.): 
- Podrška revitalizaciji gospodarstva i društva otoka, uključujući poticanje razvoja pametnih otoka, razvoj selektivnih oblika turizma i turističkih proizvoda, razvoj OIE u smjeru pametnih i energetski neovisnih otoka, modernizaciju ribarske infrastrukture, razvoj i brendiranje otočnih proizvoda, razvoj kulture,
kulturne infrastrukture i kulturnih sadržaja, integriranu obnovu kulturne baštine i dr.
</t>
  </si>
  <si>
    <t>Tijekom izvještajnog razdoblja ostvarena je kontinuirana provedba sljedećih ključnih aktivnosti (DA, prosinac 2025.): 
- Organizacija mobilnih ambulanti i ljekarni
- Poticanje kulturnih sadržaja
- Razvoj selektivnih oblika turizma i turističkih proizvoda prema turističkim potencijalima potpomognutih i brdsko-planinskih područja</t>
  </si>
  <si>
    <t>Tijekom izvještajnog razdoblja ostvarena je kontinuirana provedba sljedećih ključnih aktivnosti (DA, prosinac 2025.): 
- Podrška revitalizaciji gospodarstva i društva urbanih i ruralnih prostora uz poticanje razvoja pametnih gradova i sela
- Podrška aktivnostima održivog razvoja urbanog područja
- Podrška jačanju pozicije regionalnog gospodarstva u nacionalnim i europskim lancima vrijednosti</t>
  </si>
  <si>
    <t>Ciljna
vrijednost
2025.</t>
  </si>
  <si>
    <t xml:space="preserve">veljača 2026. </t>
  </si>
  <si>
    <t>Šibensko-kninska županija
župan Paško Rakić</t>
  </si>
  <si>
    <t>U izvještajnom razdoblju sufinancirane su aktivnosti ustanova u kulturi te udruga u tehničkoj kulturi. Također, poticalo se kulturno stvaralaštvo i izvorno kulturno i povijesno naslijeđe udruga u kulturi.</t>
  </si>
  <si>
    <t>Dodatnim ulaganjem sredstava u odgojno-obrazovni sustav iznad minimalnog standarda utvrđuju se ciljevi i aktivnosti u osnovnom i srednjoškolskom obrazovanju, financirani iz izvornih prihoda proračuna Šibensko-kninske županije, koji doprinose podizanju standarda i kvalitete odgoja i obrazovanja. 
Navedene mjere osiguravaju kontinuiranu pomoć i podršku u razvoju potencijala učenika, podršku u rješavanju konfliktnih situacija te trajnu podršku školama, nastavnom osoblju, učenicima i ostalim dionicima uključenima u provedbu programa.
Provedbom aktivnosti usmjerenih na uključivanje pomoćnika u nastavi povećava se socijalna uključenost učenika s teškoćama u razvoju, poboljšavaju njihova obrazovna postignuća te se jača njihova socijalna i emocionalna dobrobit. Istodobno se podiže standard učenika srednjih škola kroz sufinanciranje 75 % cijene mjesečne karte u javnom prijevozu, sukladno odluci Vlade Republike Hrvatske.</t>
  </si>
  <si>
    <t>Regionalni centar kompetentnosti u strojarstvu – „Ars mechanica“ je otvoren kao moderno uređen i opremljen suvremenom nastavnom opremom, alatima i strojevima te predstavlja temeljnu bazu za obrazovanje budućih generacija stručnjaka i majstora različitih profila. Cilj provedbe aktivnosti jest unapređenje strukovnog obrazovanja u sektoru strojarstva kroz njegovo usklađivanje s potrebama tržišta rada, kao i uspostava suradnje i razmjene učenika s odgovarajućim centrima u Europskoj uniji.
Kroz osiguravanje financijske potpore za nabavu informatičke opreme potiče se razvoj visokog obrazovanja, dok se financijskom potporom za nabavu nastavne opreme dodatno potiče obrazovanje odraslih.</t>
  </si>
  <si>
    <t>Poticanjem uključivanja mladih u sportske aktivnosti kroz školski sustav, kao i kroz djelovanje amaterskih sportskih klubova, doprinosi se razvoju zdravih životnih navika i aktivnom provođenju slobodnog vremena. 
Istodobno se potiče djelovanje i razvoj sportskih udruga i društava te promiče redovita tjelesna aktivnost mladih i odrasle populacije, čime se unapređuje kvaliteta života i jača socijalna uključenost.</t>
  </si>
  <si>
    <t>U proračunu za 2025. godinu osigurana su sredstva za djelovanje Savjeta mladih, međutim, unatoč raspisivanju javnog natječaja za izbor članova Savjeta mladih, nije iskazan interes za sudjelovanje u radu ove institucije.</t>
  </si>
  <si>
    <t>Po provedenom javnom natječaju za sufinanciranje programa/projekata s područja zdravstva, socijalne skrbi, veteranskih udruga i udruga sudionika i stradalnika Domovinskog rata ukupno 15 udruga je ostvarila pravo na sufinanciranje svojih programa/projekata.
Socijalni plan Šibensko-kninske županije je izrađen.</t>
  </si>
  <si>
    <t>Trenutni kapacitet dva doma za starije osobe kojima je Šibensko-kninska županija osnivač je 466 korisnika. Svi kapaciteti su popunjeni, a tijekom 2026. godine ulagati će se značajna sredstva u povećanje kapaciteta ustanova socijalne skrbi.
Za uređenje stacionara za osobe oboljele od Alzhaimerove bolesti izrađena je projektno-tehnička dokumentacija te se čeka objava adekvatnog natječaja za sufinanciranje izgradnje stacionara.</t>
  </si>
  <si>
    <t>Mjera se provodila sukladno predviđenoj dinamici, uz ostvarenje ključnih aktivnosti za provedbu mjere, u svrhu pružanja podrške valorizaciji prirodne baštine, očuvanja i valorizacije prirodne bioraznolikosti prostora i prirodnog krajobraza i praćenja stanja ciljnih vrsta i stanišnih tipova u zaštićenim područjima i područjima Ekološke mreže NATURA 2000.
Izrađeno je 5 planova upravljanja zaštićenim područjem i područjima ekološke mreže: 
1. Plan upravljanja područjem ekološke mreže ušće Krke i pridruženim zaštićenim područjima (PU 6077)
2. Plan upravljanja područjem ekološke mreže srednji kanal – Murtersko more (PU 6130)
3. Plan upravljanja područjima ekološke mreže ravni kotari (PU 6006)
4. Plan upravljanja zaštićenim područjima i područjima ekološke mreže: područje ekološke mreže Krka i okolni plato i pridružena zaštićena područja (PU 7006)
5. Plan upravljanja zaštićenim područjem i područjima ekološke mreže (PU 6001-1): Dinara i Cetina
Odrađen je monitoring ciljnih vrsta u 2025. godini: monitoring dobrih dupina, monitoring šišmiša i monitoring ciljnih vrsta ptica. Također, kroz ugovorene EU projekte planirano je odraditi stručne studije i strategije za poboljšano upravljanje zaštićenim područjima i područjima ekološke mreže Natura 2000. Također,  u ponudi Posjetiteljskog centra Kanal sv. Ante su 4 tematska edukativna programa za 4 ciljne skupine djece i odraslih - u 2025. godini održano je 36 edukativnih radionica.
U izvještajnom razdoblju nije povećan broj istraženih područja u odnosu na ukupan broj područja kojima upravlja JU Priroda ŠKŽ niti je izrađena nova dokumentacija za novu posjetiteljsku infrastrukturu na zaštićenim područjima.</t>
  </si>
  <si>
    <t>U izvještajnom razdoblju odustalo se od sufinanciranja novih  specijalizacija kliničke mikrobiologije. 
Natječaj za stipendije medicinske biokemije se objavljuje svake godine i svi studenti medicinske biokemije koji su predali kompletnu prijavnu dokumentaciju su i ostvarili pravo na stipendiju. Natječajem su bile predviđene 3 stipendije za studente medicinske biokemije, no zaprimljena je samo jedna prijava.
Uvjete i kriterije iz natječaja za dodjelu sredstava za programe/projekte iz područja zdravstva zadovoljilo je 5 prijavitelja te su utrošena sva proračunom predviđena sredstva za ovu namjenu.</t>
  </si>
  <si>
    <t>Projekt "Školska shema" provodi se u suradnji sa Agencijom za plaćanja u poljoprivredi, ribarstvu i ruralnom razvoju na temelju Pravilnika o provedbi Nacionalne strategije za provedbu školske sheme voća i povrća te mlijeka i mliječnih proizvoda. Ukupan broj škola koje su sudjelovale u Školskoj shemi u 2025. godini bio je sedam (7) te je obuhvatio 1512 učenika. 
Osim navedenih Programa promocije zdravlja, u provedbi je i Program opskrbe školskih ustanova besplatnim zalihama menstrualnih potrepština.</t>
  </si>
  <si>
    <t>Subvencije po ranije ugovorenim kreditnim linijama sa subvencioniranom kamatnom stopom provode se kroz tri kreditne linije: Program „Poduzetništvo mladih, žena i početnika“ u suradnji s HBOR-om, s jednim (1) korisnikom, Program „Kreditom do uspjeha 2014.“ – Mjera 1, s jednim (1) korisnikom, te Program kreditiranja malog gospodarstva Šibensko-kninske županije.
Sve navedene kreditne linije su aktivne, a isplata subvencija kamata provodi se kvartalno, osim za kreditnu liniju u suradnji s HBOR-om. Sukladno sklopljenim ugovorima s poslovnim bankama, subvencioniranje kamatnih stopa ostvaruju poduzetnici koji uredno podmiruju svoje kreditne obveze.</t>
  </si>
  <si>
    <t xml:space="preserve">Razvojem mreže i digitalne platforme „Ajmo lokalno“ sustavno se radi na brendiranju Šibensko-kninske županije kao destinacije prepoznatljive po kvalitetnoj i raznovrsnoj lokalnoj hrani, bogatoj gastronomskoj baštini i održivom turizmu. Program „Ajmo Lokalno“ usmjeren je na poticanje lokalnog razvoja kroz integraciju poljoprivrede, turizma i gastronomije, pri čemu su definirana tri modela djelovanja. Prvi model odnosi se na brendiranje i promociju Šibensko-kninske županije kroz provedbu marketinških aktivnosti i promotivnih kampanja u okviru inicijative KLO „Ajmo Lokalno“. Drugi model usmjeren je na sustavno jačanje i njegovanje zajednice, kroz rad s lokalnim proizvođačima, poticanje zajedničkih aktivnosti, razvoj partnerstava i umrežavanje s različitim dionicima te organizaciju edukacija i radionica. </t>
  </si>
  <si>
    <t>U izvještajnom razdoblju, u okviru Programa razvoja poljoprivrede, objavljena su četiri (4) natječaja temeljem kojih su zaprimljena ukupno 103 zahtjeva za sufinanciranje, od čega su odobrena 92 zahtjeva. Odobrena sredstva obuhvatila su kupnju 63 grla stoke, nabavu 339 sadnica voća, maslina i vinove loze, ulaganja u opremu, rekonstrukciju nastambi za stoku te modernizaciju poljoprivredne proizvodnje. Također su sufinancirana sudjelovanja na međunarodnim natjecanjima te provedba tradicionalnih manifestacija ocjenjivanja maslinovih ulja i vina. U okviru programa dodatno je sufinancirana nabava divljači i uređenje lovišta.
Tijekom probnog rada Sustava navodnjavanja Donje polje Jadrtovac u 2025. godini provedene su aktivnosti optimizacije sustava s ciljem unaprjeđenja njegove funkcionalnosti i učinkovitosti rada.</t>
  </si>
  <si>
    <t>Centar za razvoj marikulture izgrađen je i u potpunosti opremljen, pri čemu su završeni svi radovi na objektu i uređenju okoliša, a nabavljena oprema instalirana i stavljena u funkciju. U dosadašnjem radu Centar ostvaruje suradnju s osam (8) uzgajivača marikulture. Tijekom 2025. godine putem Centra ukupno je otpremljeno oko 32 t školjkaša, od čega je 22 t zapakirano, pretežito u pakiranja od 2 kg.
U izvještajnom razdoblju prijavljen je projekt dodatnog ulaganja u proširenje Centra, uključujući dogradnju i opremanje laboratorija za istraživanje, koji je u međuvremenu odobren. Također je nabavljena i stavljena u funkciju sva predviđena oprema u svrhu zaštite okoliša.
U izvještajnom razdoblju započelo se s provedbom projekta „More koje nas hrani“ financiranim iz Programa za ribarstvo i akvakulturu 2021.–2027., u okviru Mjere IV.3. „Stavljanje na tržište proizvoda ribarstva i akvakulture“. U sklopu projekta provest će se informativno-komunikacijska kampanja s ciljem podizanja javne svijesti o važnosti održivog ribarstva i akvakulture na području Šibensko-kninske županije.
Također, započela je i provedba projekta BRAVE u prekograničnom partnerstvu financiranog iz programa Interreg Italija-Hrvatska 2021.-2027. putem kojeg će se nastaviti sa ulaganjima u sektoru akvakulture.
Temeljem Programa potpora u području ribarstva i marikulture u 2025. godini raspisan je javni natječaj na koji se prijavilo 19 poslovnih subjekata iz sektora ribarstva. Svi zaprimljeni zahtjevi su odobreni, a dodijeljena sredstva namijenjena su nabavi dugotrajne imovine radi unaprjeđenja poslovanja i proizvodnih kapaciteta korisnika.</t>
  </si>
  <si>
    <t>Šibensko-kninska županija dodjeljuje sredstva namijenjena razvoju javne turističke infrastrukture u svrhu razvoja turizma i turističke ponude, kao i stvaranju dodane vrijednosti turističkih sadržaja kroz Program sufinanciranja projekata iz turizma. U 2025. godini odobreno je i potpisano ukupno devet (9) ugovora o sufinanciranju projekata u području turizma, koji su obuhvaćali turističke manifestacije te izradu projektno-tehničke dokumentacije. Ugovori su sklopljeni u razdoblju od lipnja do studenoga 2025. godine. Nositelji projekata, odnosno potpisnici ugovora, bile su šest (6) turističkih zajednica (Drniš, Skradin, Tribunj, Pirovac, Rogoznica i Turistička zajednica Šibensko-kninske županije), dva (2) grada (Drniš i Knin) te jedna (1) općina (Ružić).
Nastavljena je provedba projekta SUSTOUR koji je s provedbom započeo 2024. godine, u partnerstvu s Gradom Drnišom, Turističkom zajednicom Herceg Novi te Ministarstvom obrazovanja, znanosti, kulture i športa Zapadnohercegovačke županije. U 2025. godini Šibensko-kninska županija, u ulozi partnera, provela je sljedeće aktivnosti: izrađen je jedan (1) Akcijski plan modernizacije Sajma agroturizma (srpanj 2025.), postavljene su tri (3) informativne ploče za potrebe Sajma agroturizma (studeni 2025.) te je provedeno šest (6) postupaka nabave u razdoblju od ožujka do prosinca 2025. godine.
Realiziran je i završen projekt Turistička valorizacija kanala sv. Ante u Šibeniku-2. faza.</t>
  </si>
  <si>
    <t>U izvještajnom razdoblju u tijeku je priprema projekta razvoja online interaktivne platforme te je planirana prijava na odgovarajući natječaj za sredstva Europske unije. Cilj je uspostaviti kvalitetniju komunikaciju između javne uprave i građana, unaprjeđenje upravljanja javnom imovinom i infrastrukturom, administrativno rasterećenje građana te modernizacija poslovanja javne uprave. Provedbom mjere osigurat će se veća dostupnost javnih usluga građanima, a ista uključuje razvoj digitalnih alata i infrastrukture javne uprave.</t>
  </si>
  <si>
    <t>U svrhu jačanja kapaciteta i ljudskih potencijala javne uprave, pružena je podrška radu lokalnih razvojnih dionika kroz devet (9) prijavljenih projekata u svojstvu nositelja i partnera/suradnika. 
Pružena je tehnička pomoć za prijavu na natječaje za 14 novih projekata, te je održano/sudjelovalo se u 70 javnih događanja usmjerenih na jačanje suradnje na lokalnoj i županijskoj razini.</t>
  </si>
  <si>
    <t xml:space="preserve">Radovi obnove i zaštite provode se na tvrđavi sv. Nikole kao kulturnom dobru i UNESCO spomeniku. Dokumentacija u svrhu prijave na EU sredstva za obnovu tvrđave sv. Nikole izrađena je kroz projekt Turistička valorizacija tvrđave sv. Nikole u kanalu sv. Ante.
Projekt Turistička valorizacija tvrđave sv. Nikole u kanalu sv. Ante uspješno realiziran, te je u tijeku priprema za apliciranje projekta Turistička valorizacija tvrđave sv. Nikole u kanalu sv. Ante – 2. faza. 
Također, s Fondom za zaštitu okoliša i energetsku učinkovitost potpisan je Ugovor za sufinanciranje izrade projektne dokumentacije za uređenje otočića Školjića ispred tvrđave sv. Nikole koji je u UNESCO buffer zoni. </t>
  </si>
  <si>
    <t xml:space="preserve">U proteklom razdoblju, proveden je postupak javne nabave za izradu Plana gospodarenja otpadom Šibensko-kninske županije te je izrađen nacrt Plana za koji je temeljem mišljenja MZOZT potrebno provesti postupak Strateške procjene utjecaja na okoliš. </t>
  </si>
  <si>
    <t xml:space="preserve">U svrhu povećanja otpornosti na posljedice klimatskih promjena i poboljšanja sustava zaštite od antropogenih i prirodnih rizika, u izvještajnom razdoblju je pružena podrška sufinanciranjem 13 projekata udruga na području zaštite okoliša. 
</t>
  </si>
  <si>
    <t xml:space="preserve">Provedene su dvije vježbe/akcije spašavanja sustava civilne zaštite potrebne za modernizaciju i jačanje kapaciteta sustava civilne zaštite, što je rezultiralo povećanjem djelotvornosti sustava civilne zaštite. 
Izrađen je nacrt novog Plana djelovanja civilne zaštite Šibensko-kninske županije kojim se donose opće smjernice za razvoj i organizaciju sustava civilne zaštite na području Šibensko-kninske županije u svrhu povećane sigurnosti javnih i prirodnih površina. </t>
  </si>
  <si>
    <t>Geografsko-informacijski sustav (GIS) pomorskog dobra izrađen je i stavljen u operativnu primjenu. Izrađen je Plan intervencije u slučaju iznenadnih onečišćenja mora. Također je u tijeku razvoj modela inovacijskog ekosustava u području podvodne robotike i senzorike, s ciljem unaprjeđenja sustava kontrole i nadzora onečišćenja.</t>
  </si>
  <si>
    <t>Provedba mjere realizirana je putem jedinica lokalne samouprave na području Šibensko-kninske županije, sukladno planiranoj dinamici. U izvještajnom razdoblju ostvareno je sufinanciranje izrade projektne dokumentacije za projekte razvoja i obnove vodoopskrbnog sustava te za projekte razvoja i unaprjeđenja sustava odvodnje i oborinskih voda.
Šibensko-kninska županija sufinancirala je ukupno deset (10) projekata izrade projektne dokumentacije za razvoj i obnovu vodoopskrbne infrastrukture.</t>
  </si>
  <si>
    <t>U tijeku je priprema i provedba projekata predviđenih Teritorijalnom strategijom razvoja otoka, koja predstavlja dodatak Planu razvoja Šibensko-kninske županije. Trenutno su u provedbi projekti „Razvoj i unaprjeđenje sustava vatrogastva na otocima Kapriju, Zlarinu i Žirju“ (Grad Šibenik), „Putevima zajedništva Prvić Luka – Prvić Šepurina“ na otoku Prviću (Grad Vodice) te „Amphorarium“ na otoku Murteru (Općina Murter-Kornati).
Istodobno su u pripremi projekti usmjereni na daljnju revitalizaciju gospodarstva i društvenog života te razvoj pametnih i otpornijih otoka, uključujući uređenje društvenih prostora na Žirju, Krapnju i Kapriju (Grad Šibenik), Otočni HUB Prvić (Grad Vodice), projekt „Putevima tišnjanske i jezerske prošlosti“ (Općina Tisno) te Interpretacijski park dalmatinskog magarca na otoku Logorunu (Općina Tribunj).
Projekti su usmjereni na jačanje infrastrukture i sigurnosti, razvoj primarnih djelatnosti, selektivnih oblika turizma i kulturnih sadržaja, s ciljem postizanja dugoročno održivog razvoja otočnih sredina.</t>
  </si>
  <si>
    <t>Mjera je usmjerena na jačanje kapaciteta udruga civilnog društva te poticanje razvoja i unaprjeđenja kulturnog, umjetničkog, sportskog i socijalnog života na području Šibensko-kninske županije. Poseban naglasak stavlja se na zaštitu i očuvanje materijalne i nematerijalne kulturne baštine, promicanje vrijednosti Domovinskog rata te zaštitu prava i interesa hrvatskih branitelja i članova njihovih obitelji.
Također se potiče promicanje i zaštita ljudskih prava te uključivanje djece i mladih u sportske aktivnosti radi razvoja zdravih životnih navika i socijalne uključenosti.</t>
  </si>
  <si>
    <t xml:space="preserve">U okviru provedbe strateškog projekta FIRESPILL nabavljeno je jedno interventno vozilo i nova oprema za unaprjeđenje vatrogastva, prvenstveno za spašavanje iz dubina i sa visina i iz požara u zatvorenim prostorima što je rezultiralo povećanjem djelotvornosti sustava civilne zaštite. </t>
  </si>
  <si>
    <t>Broj posjetitelja u 2025. godini iznosi 13.931. 
Izrađena je dokumentacija kao i sami objekti Centralna zgrada Posjetiteljskog centra, caffe bar i  skladište u kanalu sv. Ante.  
Nadalje, izrađena je cjelovita projektna dokumentacija i ishođena građevinska dozvola za prenamjenu bivših vojnih hangara u polivalentne edukativne i interpretacijske dvorane.
U tijeku je izrada projektne dokumentacije za uređenje otočića Školjića ispred tvrđave sv. Nikole koji je u UNESCO buffer zoni. Nije pokrenuta izrada registra brownfield zapuštenih i napuštenih područja.</t>
  </si>
  <si>
    <t>U svrhu uvođenja energetski učinkovitijih rješenja u privatni i javni sektor te u svrhu podrške obnovljivim izvorima energije radi osiguranja energetske neovisnosti te poticanja niskougljičnog razvoja gospodarstva i poticanja primjene zelenih rješenja zasnovanih na prirodi u okvirima urbane obnove i revitalizacije, izrađen je Akcijski plan energetske učinkovitosti Šibensko-kninske županije za razdoblje 2025. – 2027. godine. Tijekom izvještajnog razdoblja pokrenute su pripremne aktivnosti izradu projektne dokumentacije za provođenje energetske obnove  na objektima javne namjene. Nisu ugrađene nove fotonaponske elektrane na ustanovama za obrazovanje.</t>
  </si>
  <si>
    <t>U proteklom razdoblju usvojen je konačni nacrt Masterplana prometnog razvitka funkcionalne regije Srednje Dalmacije, zajedno sa strateškom procjenom utjecaja plana na okoliš.
Temeljem provedenog javnog natječaja odabran je prijevoznik za obavljanje javne usluge prijevoza na području Šibensko-kninske županije. Šibensko-kninska županija uspostavila je županijski javno-linijski prijevoz „ŠIK-bus“, čime je povećana dostupnost i kvaliteta javnog prijevoza za stanovnike županije.</t>
  </si>
  <si>
    <t>U izvještajnom razdoblju je Šibensko-kninska županija osigurala financijsku ili tehničku pomoć za projekte s ciljem promicanja aktivnosti podrške revitalizaciji gospodarstva i društva urbanih i ruralnih prostora uz poticanje razvoja pametnih gradova i sela, podrške aktivnostima održivog razvoja urbanog područja i s ciljem podrške jačanju pozicije regionalnog gospodarstva u nacionalnim i europskim lancima vrijednosti.</t>
  </si>
  <si>
    <t>U izvještajnom razdoblju tijekom 2025. godine CNC Obradni centar za metal i plastiku Šibensko-kninske županije pružao je usluge obrade metala i plastike na CNC strojevima za sedam (7) poduzetnika, pri čemu je ukupno obrađeno oko 200 različitih proizvoda. Provedenim aktivnostima ostvaren je doprinos jačanju metaloprerađivačkog sektora, pružanju stručne podrške poduzetnicima te poticanju suradnje između poduzetnika i obrazovnih ustanova.
U izvještajnom razdoblju nisu se provodili projekti međunarodne suradnje putem razmjene mladih.</t>
  </si>
  <si>
    <t>PROVEDENO</t>
  </si>
  <si>
    <t xml:space="preserve">Rekonstrukcija luke Murter - projekt obuhvaća rekonstrukciju/dogradnju postojećeg gata. Projekt je financiran sredstvima EU – radovi na projektu kraću sredinom veljače 2026. godine i traju do kraja 2027. 
Sanacija i dogradnja lukobrana u Prvić Luci - radovi na projektu obuhvaćaju sanaciju unutrašnje trase postojećeg lukobrana, dogradnju glave lukobrana te sanaciju vanjske strane lukobrana - radovi su u tijeku i traju do kraja 2026. godine
Luka Bilice, faza I. izgradnje – uporabna cjelina 2, te faza II. izgradnje – radovi na projektu su u tijeku i trebaju biti gotovi do kraja 2026. godine
Sidrište u luci Murter Butina- projekt se odnosi na  postavljanje 20 sidrenih naprava u dva sidrišna polja u uvali Hramina – PROVEDENO 
Povećanje broja komunalnih vezova odnosi se na proširenje lučkog područja i stavljanja u sustav ugovornih odnosa o stalnom komunalnom vezu za sljedeće luke: Jadrija, Murter i Pirovac (Vrilo).
Dogradnja luke Prvić Šepurine – prostorna cjelina 2 – cilj projekta je gradnja dodatnog lučkog bazena- projekt financiran sredstvima EU – u tijeku su radovi na projektu koji trebaju završiti do kraja 2027. godine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</si>
</sst>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164" formatCode="_-* #,##0.00\ _k_n_-;\-* #,##0.00\ _k_n_-;_-* &quot;-&quot;??\ _k_n_-;_-@_-"/>
    <numFmt numFmtId="165" formatCode="_-* #,##0.00\ [$kn-41A]_-;\-* #,##0.00\ [$kn-41A]_-;_-* &quot;-&quot;??\ [$kn-41A]_-;_-@_-"/>
    <numFmt numFmtId="166" formatCode="_([$€-2]\ * #,##0.00_);_([$€-2]\ * \(#,##0.00\);_([$€-2]\ * &quot;-&quot;??_);_(@_)"/>
  </numFmts>
  <fonts count="54"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sz val="10"/>
      <name val="Arial"/>
      <family val="2"/>
    </font>
    <font>
      <sz val="11"/>
      <name val="Calibri"/>
      <family val="2"/>
      <charset val="238"/>
    </font>
    <font>
      <sz val="12"/>
      <name val="Times New Roman"/>
      <family val="1"/>
    </font>
    <font>
      <sz val="11"/>
      <name val="Times New Roman"/>
      <family val="1"/>
    </font>
    <font>
      <sz val="10"/>
      <name val="Arial"/>
      <family val="2"/>
    </font>
    <font>
      <u/>
      <sz val="10"/>
      <color theme="10"/>
      <name val="Arial"/>
      <family val="2"/>
    </font>
    <font>
      <sz val="12"/>
      <color theme="1"/>
      <name val="Times New Roman"/>
      <family val="1"/>
    </font>
    <font>
      <sz val="11"/>
      <color theme="1"/>
      <name val="Times New Roman"/>
      <family val="1"/>
    </font>
    <font>
      <b/>
      <sz val="12"/>
      <name val="Times New Roman"/>
      <family val="1"/>
    </font>
    <font>
      <sz val="10"/>
      <name val="Times New Roman"/>
      <family val="1"/>
    </font>
    <font>
      <u/>
      <sz val="10"/>
      <color theme="10"/>
      <name val="Times New Roman"/>
      <family val="1"/>
    </font>
    <font>
      <sz val="11"/>
      <color rgb="FF000000"/>
      <name val="Times New Roman"/>
      <family val="1"/>
    </font>
    <font>
      <u/>
      <sz val="11"/>
      <color theme="10"/>
      <name val="Times New Roman"/>
      <family val="1"/>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indexed="64"/>
      </right>
      <top style="thin">
        <color rgb="FF000000"/>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s>
  <cellStyleXfs count="20">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1" fillId="0" borderId="0" applyFont="0" applyFill="0" applyBorder="0" applyAlignment="0" applyProtection="0"/>
    <xf numFmtId="9" fontId="45" fillId="0" borderId="0" applyFont="0" applyFill="0" applyBorder="0" applyAlignment="0" applyProtection="0"/>
    <xf numFmtId="0" fontId="46" fillId="0" borderId="0" applyNumberFormat="0" applyFill="0" applyBorder="0" applyAlignment="0" applyProtection="0"/>
  </cellStyleXfs>
  <cellXfs count="336">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3" xfId="0" applyBorder="1"/>
    <xf numFmtId="0" fontId="0" fillId="0" borderId="2" xfId="0" applyBorder="1"/>
    <xf numFmtId="0" fontId="0" fillId="0" borderId="3"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4" xfId="0" applyFont="1" applyFill="1" applyBorder="1" applyAlignment="1">
      <alignment horizontal="center" vertical="center" wrapText="1"/>
    </xf>
    <xf numFmtId="3" fontId="0" fillId="0" borderId="2" xfId="0" applyNumberFormat="1" applyBorder="1" applyAlignment="1">
      <alignment vertical="center"/>
    </xf>
    <xf numFmtId="0" fontId="8" fillId="4" borderId="5" xfId="0" applyFont="1" applyFill="1" applyBorder="1" applyAlignment="1">
      <alignment vertical="center"/>
    </xf>
    <xf numFmtId="0" fontId="14" fillId="0" borderId="0" xfId="8"/>
    <xf numFmtId="0" fontId="14" fillId="0" borderId="6" xfId="8" applyBorder="1" applyAlignment="1">
      <alignment vertical="center"/>
    </xf>
    <xf numFmtId="0" fontId="14" fillId="0" borderId="7" xfId="8" applyBorder="1" applyAlignment="1">
      <alignment vertical="center"/>
    </xf>
    <xf numFmtId="0" fontId="14" fillId="0" borderId="1" xfId="8" applyBorder="1" applyAlignment="1">
      <alignment vertical="center"/>
    </xf>
    <xf numFmtId="0" fontId="14" fillId="0" borderId="8" xfId="8" applyBorder="1" applyAlignment="1">
      <alignment vertical="center"/>
    </xf>
    <xf numFmtId="0" fontId="14" fillId="0" borderId="9" xfId="8" applyBorder="1" applyAlignment="1">
      <alignment vertical="center"/>
    </xf>
    <xf numFmtId="0" fontId="14" fillId="0" borderId="10" xfId="8" applyBorder="1" applyAlignment="1">
      <alignment vertical="center"/>
    </xf>
    <xf numFmtId="0" fontId="14" fillId="0" borderId="0" xfId="8" applyAlignment="1">
      <alignment horizontal="left" indent="1"/>
    </xf>
    <xf numFmtId="0" fontId="18" fillId="4" borderId="5"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8" fillId="0" borderId="0" xfId="0" applyFont="1" applyAlignment="1">
      <alignment vertical="center"/>
    </xf>
    <xf numFmtId="0" fontId="15" fillId="5" borderId="5" xfId="0" applyFont="1" applyFill="1" applyBorder="1" applyAlignment="1">
      <alignment horizontal="center" vertical="center"/>
    </xf>
    <xf numFmtId="0" fontId="26" fillId="2" borderId="11" xfId="8" applyFont="1" applyFill="1" applyBorder="1" applyAlignment="1">
      <alignment horizontal="center" vertical="center" wrapText="1"/>
    </xf>
    <xf numFmtId="0" fontId="0" fillId="6" borderId="12" xfId="0" applyFill="1" applyBorder="1" applyAlignment="1">
      <alignment vertical="center"/>
    </xf>
    <xf numFmtId="0" fontId="0" fillId="6" borderId="13" xfId="0" applyFill="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2" xfId="0" applyFont="1" applyFill="1" applyBorder="1" applyAlignment="1">
      <alignment vertical="center"/>
    </xf>
    <xf numFmtId="0" fontId="4" fillId="0" borderId="14" xfId="0" applyFont="1" applyBorder="1" applyAlignment="1">
      <alignment vertical="top" wrapText="1"/>
    </xf>
    <xf numFmtId="0" fontId="4" fillId="0" borderId="14" xfId="0" applyFont="1" applyBorder="1" applyAlignment="1">
      <alignment vertical="top"/>
    </xf>
    <xf numFmtId="0" fontId="7" fillId="0" borderId="0" xfId="0" applyFont="1"/>
    <xf numFmtId="0" fontId="7" fillId="4" borderId="4" xfId="0" applyFont="1" applyFill="1" applyBorder="1" applyAlignment="1">
      <alignment horizontal="center" vertical="center" wrapText="1"/>
    </xf>
    <xf numFmtId="0" fontId="8" fillId="0" borderId="0" xfId="8" applyFont="1"/>
    <xf numFmtId="0" fontId="10" fillId="2" borderId="15" xfId="8" applyFont="1" applyFill="1" applyBorder="1" applyAlignment="1">
      <alignment horizontal="center" vertical="center"/>
    </xf>
    <xf numFmtId="0" fontId="10" fillId="2" borderId="11" xfId="8" applyFont="1" applyFill="1" applyBorder="1" applyAlignment="1">
      <alignment horizontal="center" vertical="center" wrapText="1"/>
    </xf>
    <xf numFmtId="0" fontId="10" fillId="2" borderId="16" xfId="8" applyFont="1" applyFill="1" applyBorder="1" applyAlignment="1">
      <alignment horizontal="center" vertical="center" wrapText="1"/>
    </xf>
    <xf numFmtId="0" fontId="5" fillId="2" borderId="17" xfId="8" applyFont="1" applyFill="1" applyBorder="1" applyAlignment="1">
      <alignment horizontal="center" vertical="center"/>
    </xf>
    <xf numFmtId="0" fontId="5" fillId="2" borderId="9" xfId="8" applyFont="1" applyFill="1" applyBorder="1" applyAlignment="1">
      <alignment horizontal="center" vertical="center" wrapText="1"/>
    </xf>
    <xf numFmtId="0" fontId="5" fillId="2" borderId="9" xfId="8" applyFont="1" applyFill="1" applyBorder="1" applyAlignment="1">
      <alignment horizontal="center" vertical="center"/>
    </xf>
    <xf numFmtId="0" fontId="5" fillId="2" borderId="10" xfId="8" applyFont="1" applyFill="1" applyBorder="1" applyAlignment="1">
      <alignment horizontal="center" vertical="center" wrapText="1"/>
    </xf>
    <xf numFmtId="0" fontId="15" fillId="5" borderId="12" xfId="0" applyFont="1" applyFill="1" applyBorder="1" applyAlignment="1">
      <alignment horizontal="center" vertical="center"/>
    </xf>
    <xf numFmtId="0" fontId="8" fillId="8" borderId="5" xfId="0" applyFont="1" applyFill="1" applyBorder="1" applyAlignment="1">
      <alignment vertical="center"/>
    </xf>
    <xf numFmtId="0" fontId="0" fillId="8" borderId="12" xfId="0" applyFill="1" applyBorder="1" applyAlignment="1">
      <alignment vertical="center"/>
    </xf>
    <xf numFmtId="0" fontId="14" fillId="0" borderId="1" xfId="8" applyBorder="1" applyAlignment="1">
      <alignment horizontal="left" vertical="center"/>
    </xf>
    <xf numFmtId="0" fontId="14" fillId="0" borderId="9" xfId="8" applyBorder="1" applyAlignment="1">
      <alignment horizontal="left" vertical="center"/>
    </xf>
    <xf numFmtId="0" fontId="14" fillId="0" borderId="6" xfId="8" applyBorder="1" applyAlignment="1">
      <alignment horizontal="left" vertical="center"/>
    </xf>
    <xf numFmtId="0" fontId="35" fillId="0" borderId="2" xfId="0" applyFont="1" applyBorder="1" applyAlignment="1">
      <alignment horizontal="left" vertical="center" wrapText="1"/>
    </xf>
    <xf numFmtId="0" fontId="36" fillId="8" borderId="0" xfId="0" applyFont="1" applyFill="1" applyAlignment="1">
      <alignment horizontal="left" vertical="center" wrapText="1"/>
    </xf>
    <xf numFmtId="0" fontId="37" fillId="0" borderId="0" xfId="0" applyFont="1"/>
    <xf numFmtId="0" fontId="38" fillId="0" borderId="0" xfId="0" applyFont="1" applyAlignment="1">
      <alignment horizontal="left"/>
    </xf>
    <xf numFmtId="0" fontId="37" fillId="0" borderId="0" xfId="0" applyFont="1" applyAlignment="1">
      <alignment horizontal="left"/>
    </xf>
    <xf numFmtId="0" fontId="35" fillId="15" borderId="28" xfId="0" applyFont="1" applyFill="1" applyBorder="1" applyAlignment="1">
      <alignment horizontal="center" vertical="center" wrapText="1"/>
    </xf>
    <xf numFmtId="0" fontId="35" fillId="15" borderId="30" xfId="0" applyFont="1" applyFill="1" applyBorder="1" applyAlignment="1">
      <alignment horizontal="center" vertical="center" wrapText="1"/>
    </xf>
    <xf numFmtId="0" fontId="39" fillId="14" borderId="31" xfId="2" applyFont="1" applyFill="1" applyBorder="1" applyAlignment="1">
      <alignment horizontal="center" vertical="center" wrapText="1"/>
    </xf>
    <xf numFmtId="0" fontId="39" fillId="13" borderId="29" xfId="2" applyFont="1" applyFill="1" applyBorder="1" applyAlignment="1">
      <alignment horizontal="center" vertical="center" wrapText="1"/>
    </xf>
    <xf numFmtId="0" fontId="39" fillId="8" borderId="0" xfId="0" applyFont="1" applyFill="1" applyAlignment="1">
      <alignment horizontal="center" vertical="center" wrapText="1"/>
    </xf>
    <xf numFmtId="0" fontId="40" fillId="8" borderId="0" xfId="0" applyFont="1" applyFill="1" applyAlignment="1">
      <alignment horizontal="center" vertical="center" wrapText="1"/>
    </xf>
    <xf numFmtId="0" fontId="40" fillId="8" borderId="0" xfId="0" applyFont="1" applyFill="1" applyAlignment="1">
      <alignment vertical="center" wrapText="1"/>
    </xf>
    <xf numFmtId="9" fontId="40" fillId="8" borderId="0" xfId="0" applyNumberFormat="1" applyFont="1" applyFill="1" applyAlignment="1">
      <alignment vertical="center" wrapText="1"/>
    </xf>
    <xf numFmtId="0" fontId="39" fillId="8" borderId="0" xfId="0" applyFont="1" applyFill="1" applyAlignment="1">
      <alignment vertical="center" wrapText="1"/>
    </xf>
    <xf numFmtId="0" fontId="37" fillId="8" borderId="0" xfId="0" applyFont="1" applyFill="1"/>
    <xf numFmtId="49" fontId="40" fillId="8" borderId="0" xfId="0" applyNumberFormat="1" applyFont="1" applyFill="1" applyAlignment="1">
      <alignment vertical="center" wrapText="1"/>
    </xf>
    <xf numFmtId="0" fontId="40" fillId="8" borderId="0" xfId="0" applyFont="1" applyFill="1" applyAlignment="1">
      <alignment horizontal="left" vertical="center" wrapText="1"/>
    </xf>
    <xf numFmtId="0" fontId="38" fillId="8" borderId="0" xfId="0" applyFont="1" applyFill="1" applyAlignment="1">
      <alignment horizontal="left"/>
    </xf>
    <xf numFmtId="0" fontId="37" fillId="8" borderId="0" xfId="0" applyFont="1" applyFill="1" applyAlignment="1">
      <alignment horizontal="left"/>
    </xf>
    <xf numFmtId="0" fontId="37" fillId="8" borderId="0" xfId="0" applyFont="1" applyFill="1" applyAlignment="1">
      <alignment horizontal="center"/>
    </xf>
    <xf numFmtId="0" fontId="37" fillId="0" borderId="0" xfId="0" applyFont="1" applyAlignment="1">
      <alignment vertical="center" wrapText="1"/>
    </xf>
    <xf numFmtId="0" fontId="42" fillId="0" borderId="0" xfId="0" applyFont="1" applyAlignment="1">
      <alignment vertical="center"/>
    </xf>
    <xf numFmtId="0" fontId="4" fillId="0" borderId="37" xfId="0" applyFont="1" applyBorder="1" applyAlignment="1">
      <alignment vertical="top" wrapText="1"/>
    </xf>
    <xf numFmtId="0" fontId="37" fillId="0" borderId="39" xfId="0" applyFont="1" applyBorder="1" applyAlignment="1">
      <alignment vertical="center" wrapText="1"/>
    </xf>
    <xf numFmtId="0" fontId="40" fillId="0" borderId="39" xfId="0" applyFont="1" applyBorder="1" applyAlignment="1">
      <alignment vertical="center" wrapText="1"/>
    </xf>
    <xf numFmtId="9" fontId="40" fillId="0" borderId="39" xfId="0" applyNumberFormat="1" applyFont="1" applyBorder="1" applyAlignment="1">
      <alignment vertical="center" wrapText="1"/>
    </xf>
    <xf numFmtId="165" fontId="37" fillId="0" borderId="39" xfId="17" applyNumberFormat="1" applyFont="1" applyFill="1" applyBorder="1" applyAlignment="1">
      <alignment vertical="center" wrapText="1"/>
    </xf>
    <xf numFmtId="0" fontId="9" fillId="4" borderId="37" xfId="0" applyFont="1" applyFill="1" applyBorder="1" applyAlignment="1">
      <alignment horizontal="center" vertical="center" wrapText="1"/>
    </xf>
    <xf numFmtId="0" fontId="4" fillId="0" borderId="44" xfId="0" applyFont="1" applyBorder="1" applyAlignment="1">
      <alignment horizontal="center" vertical="center" wrapText="1"/>
    </xf>
    <xf numFmtId="0" fontId="4" fillId="0" borderId="44" xfId="0" applyFont="1" applyBorder="1" applyAlignment="1">
      <alignment vertical="top"/>
    </xf>
    <xf numFmtId="0" fontId="4" fillId="0" borderId="44" xfId="0" applyFont="1" applyBorder="1" applyAlignment="1">
      <alignment vertical="center" wrapText="1"/>
    </xf>
    <xf numFmtId="3" fontId="0" fillId="0" borderId="44" xfId="0" applyNumberFormat="1" applyBorder="1" applyAlignment="1">
      <alignment vertical="center"/>
    </xf>
    <xf numFmtId="0" fontId="37" fillId="0" borderId="0" xfId="0" applyFont="1" applyAlignment="1">
      <alignment horizontal="center"/>
    </xf>
    <xf numFmtId="0" fontId="40" fillId="0" borderId="39" xfId="0" applyFont="1" applyBorder="1" applyAlignment="1">
      <alignment horizontal="center" vertical="center" wrapText="1"/>
    </xf>
    <xf numFmtId="9" fontId="40" fillId="8" borderId="0" xfId="0" applyNumberFormat="1" applyFont="1" applyFill="1" applyAlignment="1">
      <alignment horizontal="center" vertical="center" wrapText="1"/>
    </xf>
    <xf numFmtId="0" fontId="43" fillId="8" borderId="37" xfId="0" applyFont="1" applyFill="1" applyBorder="1" applyAlignment="1">
      <alignment horizontal="left" vertical="center" wrapText="1"/>
    </xf>
    <xf numFmtId="0" fontId="37" fillId="0" borderId="39" xfId="0" applyFont="1" applyBorder="1" applyAlignment="1">
      <alignment horizontal="center" vertical="center" wrapText="1"/>
    </xf>
    <xf numFmtId="0" fontId="43" fillId="8" borderId="2" xfId="0" applyFont="1" applyFill="1" applyBorder="1" applyAlignment="1">
      <alignment horizontal="left" vertical="center" wrapText="1"/>
    </xf>
    <xf numFmtId="0" fontId="37" fillId="0" borderId="39" xfId="0" applyFont="1" applyBorder="1" applyAlignment="1">
      <alignment horizontal="left" vertical="center" wrapText="1"/>
    </xf>
    <xf numFmtId="0" fontId="39" fillId="8" borderId="0" xfId="0" applyFont="1" applyFill="1" applyAlignment="1">
      <alignment horizontal="left" vertical="center" wrapText="1"/>
    </xf>
    <xf numFmtId="0" fontId="37" fillId="0" borderId="20" xfId="0" applyFont="1" applyBorder="1" applyAlignment="1">
      <alignment vertical="center" wrapText="1"/>
    </xf>
    <xf numFmtId="0" fontId="43" fillId="8" borderId="37" xfId="0" applyFont="1" applyFill="1" applyBorder="1" applyAlignment="1">
      <alignment vertical="center" wrapText="1"/>
    </xf>
    <xf numFmtId="0" fontId="43" fillId="8" borderId="44" xfId="0" applyFont="1" applyFill="1" applyBorder="1" applyAlignment="1">
      <alignment vertical="center" wrapText="1"/>
    </xf>
    <xf numFmtId="0" fontId="47" fillId="8" borderId="2" xfId="0" applyFont="1" applyFill="1" applyBorder="1" applyAlignment="1">
      <alignment horizontal="center" vertical="center" wrapText="1"/>
    </xf>
    <xf numFmtId="0" fontId="43" fillId="8" borderId="2" xfId="0" applyFont="1" applyFill="1" applyBorder="1" applyAlignment="1">
      <alignment vertical="center" wrapText="1"/>
    </xf>
    <xf numFmtId="17" fontId="43" fillId="8" borderId="2" xfId="0" applyNumberFormat="1" applyFont="1" applyFill="1" applyBorder="1" applyAlignment="1">
      <alignment vertical="center" wrapText="1"/>
    </xf>
    <xf numFmtId="0" fontId="37" fillId="0" borderId="0" xfId="0" applyFont="1" applyAlignment="1">
      <alignment vertical="center"/>
    </xf>
    <xf numFmtId="0" fontId="37" fillId="8" borderId="0" xfId="0" applyFont="1" applyFill="1" applyAlignment="1">
      <alignment vertical="center"/>
    </xf>
    <xf numFmtId="0" fontId="44" fillId="5" borderId="2" xfId="0" applyFont="1" applyFill="1" applyBorder="1" applyAlignment="1">
      <alignment vertical="center" wrapText="1"/>
    </xf>
    <xf numFmtId="0" fontId="43" fillId="8" borderId="37" xfId="0" applyFont="1" applyFill="1" applyBorder="1" applyAlignment="1">
      <alignment horizontal="center" vertical="center" wrapText="1"/>
    </xf>
    <xf numFmtId="0" fontId="43" fillId="8" borderId="44" xfId="0" applyFont="1" applyFill="1" applyBorder="1" applyAlignment="1">
      <alignment horizontal="center" vertical="center" wrapText="1"/>
    </xf>
    <xf numFmtId="0" fontId="47" fillId="8" borderId="44" xfId="0" applyFont="1" applyFill="1" applyBorder="1" applyAlignment="1">
      <alignment horizontal="center" vertical="center" wrapText="1"/>
    </xf>
    <xf numFmtId="0" fontId="44" fillId="5" borderId="37" xfId="0" applyFont="1" applyFill="1" applyBorder="1" applyAlignment="1">
      <alignment horizontal="center" vertical="center" wrapText="1"/>
    </xf>
    <xf numFmtId="0" fontId="49" fillId="8" borderId="37" xfId="0" applyFont="1" applyFill="1" applyBorder="1" applyAlignment="1">
      <alignment vertical="center" wrapText="1"/>
    </xf>
    <xf numFmtId="166" fontId="44" fillId="5" borderId="37" xfId="17" applyNumberFormat="1" applyFont="1" applyFill="1" applyBorder="1" applyAlignment="1">
      <alignment vertical="center" wrapText="1"/>
    </xf>
    <xf numFmtId="3" fontId="43" fillId="8" borderId="2" xfId="0" applyNumberFormat="1" applyFont="1" applyFill="1" applyBorder="1" applyAlignment="1">
      <alignment horizontal="center" vertical="center" wrapText="1"/>
    </xf>
    <xf numFmtId="0" fontId="43" fillId="8" borderId="2" xfId="0" applyFont="1" applyFill="1" applyBorder="1" applyAlignment="1">
      <alignment horizontal="center" vertical="center" wrapText="1"/>
    </xf>
    <xf numFmtId="0" fontId="44" fillId="8" borderId="2" xfId="0" applyFont="1" applyFill="1" applyBorder="1" applyAlignment="1">
      <alignment horizontal="center" vertical="center" wrapText="1"/>
    </xf>
    <xf numFmtId="3" fontId="47" fillId="8" borderId="2" xfId="0" applyNumberFormat="1" applyFont="1" applyFill="1" applyBorder="1" applyAlignment="1">
      <alignment horizontal="center" vertical="center" wrapText="1"/>
    </xf>
    <xf numFmtId="0" fontId="48" fillId="8" borderId="2" xfId="0" applyFont="1" applyFill="1" applyBorder="1" applyAlignment="1">
      <alignment horizontal="center" vertical="center" wrapText="1"/>
    </xf>
    <xf numFmtId="0" fontId="44" fillId="8" borderId="44" xfId="0" applyFont="1" applyFill="1" applyBorder="1" applyAlignment="1">
      <alignment horizontal="center" vertical="center" wrapText="1"/>
    </xf>
    <xf numFmtId="0" fontId="49" fillId="8" borderId="2" xfId="0" applyFont="1" applyFill="1" applyBorder="1" applyAlignment="1">
      <alignment vertical="center" wrapText="1"/>
    </xf>
    <xf numFmtId="0" fontId="44" fillId="8" borderId="37" xfId="0" applyFont="1" applyFill="1" applyBorder="1" applyAlignment="1">
      <alignment horizontal="center" vertical="center" wrapText="1"/>
    </xf>
    <xf numFmtId="0" fontId="44" fillId="5" borderId="2" xfId="0" applyFont="1" applyFill="1" applyBorder="1" applyAlignment="1">
      <alignment horizontal="center" vertical="center" wrapText="1"/>
    </xf>
    <xf numFmtId="9" fontId="43" fillId="8" borderId="2" xfId="0" applyNumberFormat="1" applyFont="1" applyFill="1" applyBorder="1" applyAlignment="1">
      <alignment horizontal="center" vertical="center" wrapText="1"/>
    </xf>
    <xf numFmtId="9" fontId="43" fillId="8" borderId="2" xfId="18" applyFont="1" applyFill="1" applyBorder="1" applyAlignment="1">
      <alignment horizontal="center" vertical="center" wrapText="1"/>
    </xf>
    <xf numFmtId="0" fontId="43" fillId="8" borderId="2" xfId="18" applyNumberFormat="1" applyFont="1" applyFill="1" applyBorder="1" applyAlignment="1">
      <alignment horizontal="center" vertical="center" wrapText="1"/>
    </xf>
    <xf numFmtId="166" fontId="44" fillId="5" borderId="2" xfId="17" applyNumberFormat="1" applyFont="1" applyFill="1" applyBorder="1" applyAlignment="1">
      <alignment horizontal="center" vertical="center" wrapText="1"/>
    </xf>
    <xf numFmtId="166" fontId="44" fillId="5" borderId="2" xfId="17" applyNumberFormat="1" applyFont="1" applyFill="1" applyBorder="1" applyAlignment="1">
      <alignment vertical="center" wrapText="1"/>
    </xf>
    <xf numFmtId="0" fontId="39" fillId="13" borderId="32" xfId="2" applyFont="1" applyFill="1" applyBorder="1" applyAlignment="1">
      <alignment horizontal="center" vertical="center" wrapText="1"/>
    </xf>
    <xf numFmtId="0" fontId="39" fillId="13" borderId="28" xfId="2" applyFont="1" applyFill="1" applyBorder="1" applyAlignment="1">
      <alignment horizontal="center" vertical="center" wrapText="1"/>
    </xf>
    <xf numFmtId="0" fontId="39" fillId="14" borderId="34" xfId="0" applyFont="1" applyFill="1" applyBorder="1" applyAlignment="1">
      <alignment horizontal="center" vertical="center" wrapText="1"/>
    </xf>
    <xf numFmtId="0" fontId="39" fillId="14" borderId="28" xfId="0" applyFont="1" applyFill="1" applyBorder="1" applyAlignment="1">
      <alignment horizontal="center" vertical="center" wrapText="1"/>
    </xf>
    <xf numFmtId="0" fontId="39" fillId="14" borderId="33" xfId="2" applyFont="1" applyFill="1" applyBorder="1" applyAlignment="1">
      <alignment horizontal="center" vertical="center" wrapText="1"/>
    </xf>
    <xf numFmtId="0" fontId="39" fillId="14" borderId="35" xfId="2" applyFont="1" applyFill="1" applyBorder="1" applyAlignment="1">
      <alignment horizontal="center" vertical="center" wrapText="1"/>
    </xf>
    <xf numFmtId="0" fontId="39" fillId="14" borderId="28" xfId="2" applyFont="1" applyFill="1" applyBorder="1" applyAlignment="1">
      <alignment horizontal="center" vertical="center" wrapText="1"/>
    </xf>
    <xf numFmtId="0" fontId="39" fillId="14" borderId="35" xfId="0" applyFont="1" applyFill="1" applyBorder="1" applyAlignment="1">
      <alignment horizontal="center" vertical="center" wrapText="1"/>
    </xf>
    <xf numFmtId="0" fontId="39" fillId="13" borderId="36" xfId="2" applyFont="1" applyFill="1" applyBorder="1" applyAlignment="1">
      <alignment horizontal="center" vertical="center" wrapText="1"/>
    </xf>
    <xf numFmtId="0" fontId="48" fillId="8" borderId="44" xfId="0" applyFont="1" applyFill="1" applyBorder="1" applyAlignment="1">
      <alignment horizontal="center" vertical="center" wrapText="1"/>
    </xf>
    <xf numFmtId="0" fontId="50" fillId="8" borderId="2" xfId="19" applyFont="1" applyFill="1" applyBorder="1" applyAlignment="1">
      <alignment horizontal="center" vertical="center" wrapText="1"/>
    </xf>
    <xf numFmtId="0" fontId="44" fillId="8" borderId="0" xfId="0" applyFont="1" applyFill="1" applyAlignment="1">
      <alignment horizontal="center" vertical="center" wrapText="1"/>
    </xf>
    <xf numFmtId="0" fontId="52" fillId="8" borderId="2" xfId="0" applyFont="1" applyFill="1" applyBorder="1" applyAlignment="1">
      <alignment horizontal="center" vertical="center" wrapText="1"/>
    </xf>
    <xf numFmtId="10" fontId="44" fillId="8" borderId="2" xfId="0" applyNumberFormat="1" applyFont="1" applyFill="1" applyBorder="1" applyAlignment="1">
      <alignment horizontal="center" vertical="center" wrapText="1"/>
    </xf>
    <xf numFmtId="0" fontId="44" fillId="5" borderId="37" xfId="0" applyFont="1" applyFill="1" applyBorder="1" applyAlignment="1">
      <alignment horizontal="center" vertical="center" wrapText="1"/>
    </xf>
    <xf numFmtId="0" fontId="44" fillId="5" borderId="44" xfId="0" applyFont="1" applyFill="1" applyBorder="1" applyAlignment="1">
      <alignment horizontal="center" vertical="center" wrapText="1"/>
    </xf>
    <xf numFmtId="0" fontId="44" fillId="5" borderId="14" xfId="0" applyFont="1" applyFill="1" applyBorder="1" applyAlignment="1">
      <alignment horizontal="center" vertical="center" wrapText="1"/>
    </xf>
    <xf numFmtId="0" fontId="48" fillId="5" borderId="37" xfId="0" applyFont="1" applyFill="1" applyBorder="1" applyAlignment="1">
      <alignment horizontal="center" vertical="center" wrapText="1"/>
    </xf>
    <xf numFmtId="0" fontId="48" fillId="5" borderId="14" xfId="0" applyFont="1" applyFill="1" applyBorder="1" applyAlignment="1">
      <alignment horizontal="center" vertical="center" wrapText="1"/>
    </xf>
    <xf numFmtId="0" fontId="48" fillId="5" borderId="44" xfId="0" applyFont="1" applyFill="1" applyBorder="1" applyAlignment="1">
      <alignment horizontal="center" vertical="center" wrapText="1"/>
    </xf>
    <xf numFmtId="0" fontId="44" fillId="5" borderId="37" xfId="0" applyFont="1" applyFill="1" applyBorder="1" applyAlignment="1">
      <alignment vertical="center" wrapText="1"/>
    </xf>
    <xf numFmtId="0" fontId="44" fillId="5" borderId="14" xfId="0" applyFont="1" applyFill="1" applyBorder="1" applyAlignment="1">
      <alignment vertical="center" wrapText="1"/>
    </xf>
    <xf numFmtId="0" fontId="44" fillId="5" borderId="44" xfId="0" applyFont="1" applyFill="1" applyBorder="1" applyAlignment="1">
      <alignment vertical="center" wrapText="1"/>
    </xf>
    <xf numFmtId="0" fontId="44" fillId="5" borderId="37" xfId="19" applyFont="1" applyFill="1" applyBorder="1" applyAlignment="1">
      <alignment vertical="center" wrapText="1"/>
    </xf>
    <xf numFmtId="0" fontId="53" fillId="5" borderId="44" xfId="19" applyFont="1" applyFill="1" applyBorder="1" applyAlignment="1">
      <alignment vertical="center" wrapText="1"/>
    </xf>
    <xf numFmtId="0" fontId="37" fillId="5" borderId="37" xfId="19" applyFont="1" applyFill="1" applyBorder="1" applyAlignment="1">
      <alignment vertical="center" wrapText="1"/>
    </xf>
    <xf numFmtId="0" fontId="51" fillId="5" borderId="14" xfId="19" applyFont="1" applyFill="1" applyBorder="1" applyAlignment="1">
      <alignment vertical="center" wrapText="1"/>
    </xf>
    <xf numFmtId="0" fontId="51" fillId="5" borderId="44" xfId="19" applyFont="1" applyFill="1" applyBorder="1" applyAlignment="1">
      <alignment vertical="center" wrapText="1"/>
    </xf>
    <xf numFmtId="0" fontId="44" fillId="5" borderId="44" xfId="19" applyFont="1" applyFill="1" applyBorder="1" applyAlignment="1">
      <alignment vertical="center" wrapText="1"/>
    </xf>
    <xf numFmtId="166" fontId="44" fillId="5" borderId="14" xfId="17" applyNumberFormat="1" applyFont="1" applyFill="1" applyBorder="1" applyAlignment="1">
      <alignment vertical="center" wrapText="1"/>
    </xf>
    <xf numFmtId="0" fontId="44" fillId="5" borderId="2" xfId="0" applyFont="1" applyFill="1" applyBorder="1" applyAlignment="1">
      <alignment horizontal="center" vertical="center" wrapText="1"/>
    </xf>
    <xf numFmtId="166" fontId="44" fillId="5" borderId="37" xfId="17" applyNumberFormat="1" applyFont="1" applyFill="1" applyBorder="1" applyAlignment="1">
      <alignment horizontal="center" vertical="center" wrapText="1"/>
    </xf>
    <xf numFmtId="166" fontId="44" fillId="5" borderId="14" xfId="17" applyNumberFormat="1" applyFont="1" applyFill="1" applyBorder="1" applyAlignment="1">
      <alignment horizontal="center" vertical="center" wrapText="1"/>
    </xf>
    <xf numFmtId="0" fontId="44" fillId="5" borderId="18" xfId="0" applyFont="1" applyFill="1" applyBorder="1" applyAlignment="1">
      <alignment vertical="center" wrapText="1"/>
    </xf>
    <xf numFmtId="49" fontId="44" fillId="5" borderId="14" xfId="0" applyNumberFormat="1" applyFont="1" applyFill="1" applyBorder="1" applyAlignment="1">
      <alignment horizontal="center" vertical="center" wrapText="1"/>
    </xf>
    <xf numFmtId="49" fontId="44" fillId="5" borderId="44" xfId="0" applyNumberFormat="1" applyFont="1" applyFill="1" applyBorder="1" applyAlignment="1">
      <alignment horizontal="center" vertical="center" wrapText="1"/>
    </xf>
    <xf numFmtId="49" fontId="44" fillId="5" borderId="37" xfId="0" applyNumberFormat="1" applyFont="1" applyFill="1" applyBorder="1" applyAlignment="1">
      <alignment horizontal="center" vertical="center" wrapText="1"/>
    </xf>
    <xf numFmtId="0" fontId="48" fillId="5" borderId="37" xfId="19" applyFont="1" applyFill="1" applyBorder="1" applyAlignment="1">
      <alignment vertical="center" wrapText="1"/>
    </xf>
    <xf numFmtId="0" fontId="48" fillId="5" borderId="14" xfId="19" applyFont="1" applyFill="1" applyBorder="1" applyAlignment="1">
      <alignment vertical="center" wrapText="1"/>
    </xf>
    <xf numFmtId="0" fontId="48" fillId="5" borderId="44" xfId="19" applyFont="1" applyFill="1" applyBorder="1" applyAlignment="1">
      <alignment vertical="center" wrapText="1"/>
    </xf>
    <xf numFmtId="49" fontId="44" fillId="5" borderId="38" xfId="0" applyNumberFormat="1" applyFont="1" applyFill="1" applyBorder="1" applyAlignment="1">
      <alignment horizontal="center" vertical="center" wrapText="1"/>
    </xf>
    <xf numFmtId="49" fontId="44" fillId="5" borderId="20" xfId="0" applyNumberFormat="1" applyFont="1" applyFill="1" applyBorder="1" applyAlignment="1">
      <alignment horizontal="center" vertical="center" wrapText="1"/>
    </xf>
    <xf numFmtId="49" fontId="44" fillId="5" borderId="41" xfId="0" applyNumberFormat="1" applyFont="1" applyFill="1" applyBorder="1" applyAlignment="1">
      <alignment horizontal="center" vertical="center" wrapText="1"/>
    </xf>
    <xf numFmtId="0" fontId="44" fillId="5" borderId="45" xfId="0" applyFont="1" applyFill="1" applyBorder="1" applyAlignment="1">
      <alignment vertical="center" wrapText="1"/>
    </xf>
    <xf numFmtId="0" fontId="44" fillId="5" borderId="46" xfId="0" applyFont="1" applyFill="1" applyBorder="1" applyAlignment="1">
      <alignment vertical="center" wrapText="1"/>
    </xf>
    <xf numFmtId="0" fontId="44" fillId="5" borderId="47" xfId="0" applyFont="1" applyFill="1" applyBorder="1" applyAlignment="1">
      <alignment vertical="center" wrapText="1"/>
    </xf>
    <xf numFmtId="0" fontId="37" fillId="5" borderId="48" xfId="19" applyFont="1" applyFill="1" applyBorder="1" applyAlignment="1">
      <alignment vertical="center" wrapText="1"/>
    </xf>
    <xf numFmtId="0" fontId="50" fillId="5" borderId="45" xfId="19" applyFont="1" applyFill="1" applyBorder="1" applyAlignment="1">
      <alignment vertical="center" wrapText="1"/>
    </xf>
    <xf numFmtId="0" fontId="50" fillId="5" borderId="49" xfId="19" applyFont="1" applyFill="1" applyBorder="1" applyAlignment="1">
      <alignment vertical="center" wrapText="1"/>
    </xf>
    <xf numFmtId="0" fontId="48" fillId="5" borderId="37" xfId="19" applyFont="1" applyFill="1" applyBorder="1" applyAlignment="1">
      <alignment horizontal="left" vertical="center" wrapText="1"/>
    </xf>
    <xf numFmtId="0" fontId="48" fillId="5" borderId="14" xfId="19" applyFont="1" applyFill="1" applyBorder="1" applyAlignment="1">
      <alignment horizontal="left" vertical="center" wrapText="1"/>
    </xf>
    <xf numFmtId="0" fontId="48" fillId="5" borderId="44" xfId="19" applyFont="1" applyFill="1" applyBorder="1" applyAlignment="1">
      <alignment horizontal="left" vertical="center" wrapText="1"/>
    </xf>
    <xf numFmtId="0" fontId="43" fillId="8" borderId="37" xfId="0" applyFont="1" applyFill="1" applyBorder="1" applyAlignment="1">
      <alignment horizontal="left" vertical="center" wrapText="1"/>
    </xf>
    <xf numFmtId="0" fontId="49" fillId="8" borderId="14" xfId="0" applyFont="1" applyFill="1" applyBorder="1" applyAlignment="1">
      <alignment horizontal="left" vertical="center" wrapText="1"/>
    </xf>
    <xf numFmtId="0" fontId="49" fillId="8" borderId="44" xfId="0" applyFont="1" applyFill="1" applyBorder="1" applyAlignment="1">
      <alignment horizontal="left" vertical="center" wrapText="1"/>
    </xf>
    <xf numFmtId="0" fontId="43" fillId="8" borderId="37" xfId="0" applyFont="1" applyFill="1" applyBorder="1" applyAlignment="1">
      <alignment vertical="center" wrapText="1"/>
    </xf>
    <xf numFmtId="0" fontId="43" fillId="8" borderId="14" xfId="0" applyFont="1" applyFill="1" applyBorder="1" applyAlignment="1">
      <alignment vertical="center" wrapText="1"/>
    </xf>
    <xf numFmtId="0" fontId="43" fillId="8" borderId="44" xfId="0" applyFont="1" applyFill="1" applyBorder="1" applyAlignment="1">
      <alignment vertical="center" wrapText="1"/>
    </xf>
    <xf numFmtId="166" fontId="44" fillId="5" borderId="44" xfId="17" applyNumberFormat="1" applyFont="1" applyFill="1" applyBorder="1" applyAlignment="1">
      <alignment vertical="center" wrapText="1"/>
    </xf>
    <xf numFmtId="166" fontId="44" fillId="5" borderId="44" xfId="17" applyNumberFormat="1" applyFont="1" applyFill="1" applyBorder="1" applyAlignment="1">
      <alignment horizontal="center" vertical="center" wrapText="1"/>
    </xf>
    <xf numFmtId="0" fontId="49" fillId="8" borderId="37" xfId="0" applyFont="1" applyFill="1" applyBorder="1" applyAlignment="1">
      <alignment vertical="center" wrapText="1"/>
    </xf>
    <xf numFmtId="0" fontId="49" fillId="8" borderId="14" xfId="0" applyFont="1" applyFill="1" applyBorder="1" applyAlignment="1">
      <alignment vertical="center" wrapText="1"/>
    </xf>
    <xf numFmtId="0" fontId="49" fillId="8" borderId="44" xfId="0" applyFont="1" applyFill="1" applyBorder="1" applyAlignment="1">
      <alignment vertical="center" wrapText="1"/>
    </xf>
    <xf numFmtId="0" fontId="43" fillId="8" borderId="14" xfId="0" applyFont="1" applyFill="1" applyBorder="1" applyAlignment="1">
      <alignment horizontal="left" vertical="center" wrapText="1"/>
    </xf>
    <xf numFmtId="0" fontId="43" fillId="8" borderId="44" xfId="0" applyFont="1" applyFill="1" applyBorder="1" applyAlignment="1">
      <alignment horizontal="left" vertical="center" wrapText="1"/>
    </xf>
    <xf numFmtId="0" fontId="49" fillId="8" borderId="2" xfId="0" applyFont="1" applyFill="1" applyBorder="1" applyAlignment="1">
      <alignment vertical="center" wrapText="1"/>
    </xf>
    <xf numFmtId="0" fontId="43" fillId="8" borderId="2" xfId="0" applyFont="1" applyFill="1" applyBorder="1" applyAlignment="1">
      <alignment vertical="center" wrapText="1"/>
    </xf>
    <xf numFmtId="0" fontId="43" fillId="8" borderId="2" xfId="0" applyFont="1" applyFill="1" applyBorder="1" applyAlignment="1">
      <alignment horizontal="left" vertical="center" wrapText="1"/>
    </xf>
    <xf numFmtId="0" fontId="49" fillId="8" borderId="2" xfId="0" applyFont="1" applyFill="1" applyBorder="1" applyAlignment="1">
      <alignment horizontal="left" vertical="center" wrapText="1"/>
    </xf>
    <xf numFmtId="0" fontId="49" fillId="8" borderId="37" xfId="0" applyFont="1" applyFill="1" applyBorder="1" applyAlignment="1">
      <alignment horizontal="left" vertical="center" wrapText="1"/>
    </xf>
    <xf numFmtId="0" fontId="43" fillId="8" borderId="37" xfId="0" applyFont="1" applyFill="1" applyBorder="1" applyAlignment="1">
      <alignment horizontal="center" vertical="center" wrapText="1"/>
    </xf>
    <xf numFmtId="0" fontId="43" fillId="8" borderId="14" xfId="0" applyFont="1" applyFill="1" applyBorder="1" applyAlignment="1">
      <alignment horizontal="center" vertical="center" wrapText="1"/>
    </xf>
    <xf numFmtId="0" fontId="43" fillId="8" borderId="44" xfId="0" applyFont="1" applyFill="1" applyBorder="1" applyAlignment="1">
      <alignment horizontal="center" vertical="center" wrapText="1"/>
    </xf>
    <xf numFmtId="0" fontId="44" fillId="8" borderId="37" xfId="0" applyFont="1" applyFill="1" applyBorder="1" applyAlignment="1">
      <alignment horizontal="center" vertical="center" wrapText="1"/>
    </xf>
    <xf numFmtId="0" fontId="44" fillId="8" borderId="44" xfId="0" applyFont="1" applyFill="1" applyBorder="1" applyAlignment="1">
      <alignment horizontal="center" vertical="center" wrapText="1"/>
    </xf>
    <xf numFmtId="0" fontId="43" fillId="8" borderId="2" xfId="0" applyFont="1" applyFill="1" applyBorder="1" applyAlignment="1">
      <alignment horizontal="center" vertical="center" wrapText="1"/>
    </xf>
    <xf numFmtId="0" fontId="35" fillId="15" borderId="34" xfId="0" applyFont="1" applyFill="1" applyBorder="1" applyAlignment="1">
      <alignment horizontal="center" vertical="center" wrapText="1"/>
    </xf>
    <xf numFmtId="0" fontId="35" fillId="15" borderId="33" xfId="0" applyFont="1" applyFill="1" applyBorder="1" applyAlignment="1">
      <alignment horizontal="center" vertical="center" wrapText="1"/>
    </xf>
    <xf numFmtId="0" fontId="35" fillId="8" borderId="32" xfId="0" applyFont="1" applyFill="1" applyBorder="1" applyAlignment="1">
      <alignment horizontal="center" vertical="center" wrapText="1"/>
    </xf>
    <xf numFmtId="0" fontId="35" fillId="8" borderId="35" xfId="0" applyFont="1" applyFill="1" applyBorder="1" applyAlignment="1">
      <alignment horizontal="center" vertical="center" wrapText="1"/>
    </xf>
    <xf numFmtId="0" fontId="35" fillId="8" borderId="34" xfId="0" applyFont="1" applyFill="1" applyBorder="1" applyAlignment="1">
      <alignment horizontal="center" vertical="center" wrapText="1"/>
    </xf>
    <xf numFmtId="0" fontId="35" fillId="8" borderId="33" xfId="0" applyFont="1" applyFill="1" applyBorder="1" applyAlignment="1">
      <alignment horizontal="center" vertical="center" wrapText="1"/>
    </xf>
    <xf numFmtId="166" fontId="44" fillId="5" borderId="37" xfId="17" applyNumberFormat="1" applyFont="1" applyFill="1" applyBorder="1" applyAlignment="1">
      <alignment vertical="center" wrapText="1"/>
    </xf>
    <xf numFmtId="0" fontId="53" fillId="5" borderId="14" xfId="19" applyFont="1" applyFill="1" applyBorder="1" applyAlignment="1">
      <alignment vertical="center" wrapText="1"/>
    </xf>
    <xf numFmtId="0" fontId="35" fillId="15" borderId="29" xfId="0" applyFont="1" applyFill="1" applyBorder="1" applyAlignment="1">
      <alignment horizontal="center" vertical="center" wrapText="1"/>
    </xf>
    <xf numFmtId="0" fontId="35" fillId="15" borderId="30" xfId="0" applyFont="1" applyFill="1" applyBorder="1" applyAlignment="1">
      <alignment horizontal="center" vertical="center" wrapText="1"/>
    </xf>
    <xf numFmtId="0" fontId="35" fillId="15" borderId="31" xfId="0" applyFont="1" applyFill="1" applyBorder="1" applyAlignment="1">
      <alignment horizontal="center" vertical="center" wrapText="1"/>
    </xf>
    <xf numFmtId="166" fontId="44" fillId="5" borderId="18" xfId="17" applyNumberFormat="1" applyFont="1" applyFill="1" applyBorder="1" applyAlignment="1">
      <alignment vertical="center" wrapText="1"/>
    </xf>
    <xf numFmtId="0" fontId="44" fillId="5" borderId="18" xfId="0" applyFont="1" applyFill="1" applyBorder="1" applyAlignment="1">
      <alignment horizontal="center" vertical="center" wrapText="1"/>
    </xf>
    <xf numFmtId="0" fontId="35" fillId="8" borderId="36" xfId="0" applyFont="1" applyFill="1" applyBorder="1" applyAlignment="1">
      <alignment horizontal="center" vertical="center" wrapText="1"/>
    </xf>
    <xf numFmtId="0" fontId="43" fillId="8" borderId="18" xfId="0" applyFont="1" applyFill="1" applyBorder="1" applyAlignment="1">
      <alignment horizontal="center" vertical="center" wrapText="1"/>
    </xf>
    <xf numFmtId="0" fontId="49" fillId="8" borderId="37" xfId="0" applyFont="1" applyFill="1" applyBorder="1" applyAlignment="1">
      <alignment horizontal="right" vertical="center" wrapText="1"/>
    </xf>
    <xf numFmtId="0" fontId="49" fillId="8" borderId="14" xfId="0" applyFont="1" applyFill="1" applyBorder="1" applyAlignment="1">
      <alignment horizontal="right" vertical="center" wrapText="1"/>
    </xf>
    <xf numFmtId="0" fontId="49" fillId="8" borderId="44" xfId="0" applyFont="1" applyFill="1" applyBorder="1" applyAlignment="1">
      <alignment horizontal="right" vertical="center" wrapText="1"/>
    </xf>
    <xf numFmtId="0" fontId="47" fillId="8" borderId="37" xfId="0" applyFont="1" applyFill="1" applyBorder="1" applyAlignment="1">
      <alignment horizontal="center" vertical="center" wrapText="1"/>
    </xf>
    <xf numFmtId="0" fontId="47" fillId="8" borderId="44" xfId="0" applyFont="1" applyFill="1" applyBorder="1" applyAlignment="1">
      <alignment horizontal="center" vertical="center" wrapText="1"/>
    </xf>
    <xf numFmtId="17" fontId="43" fillId="8" borderId="37" xfId="0" applyNumberFormat="1" applyFont="1" applyFill="1" applyBorder="1" applyAlignment="1">
      <alignment horizontal="left" vertical="center" wrapText="1"/>
    </xf>
    <xf numFmtId="17" fontId="43" fillId="8" borderId="44" xfId="0" applyNumberFormat="1" applyFont="1" applyFill="1" applyBorder="1" applyAlignment="1">
      <alignment horizontal="left" vertical="center" wrapText="1"/>
    </xf>
    <xf numFmtId="0" fontId="48" fillId="8" borderId="37" xfId="0" applyFont="1" applyFill="1" applyBorder="1" applyAlignment="1">
      <alignment horizontal="center" vertical="center" wrapText="1"/>
    </xf>
    <xf numFmtId="0" fontId="48" fillId="8" borderId="44" xfId="0" applyFont="1" applyFill="1" applyBorder="1" applyAlignment="1">
      <alignment horizontal="center" vertical="center" wrapText="1"/>
    </xf>
    <xf numFmtId="166" fontId="44" fillId="5" borderId="37" xfId="0" applyNumberFormat="1" applyFont="1" applyFill="1" applyBorder="1" applyAlignment="1">
      <alignment horizontal="right" vertical="center" wrapText="1"/>
    </xf>
    <xf numFmtId="166" fontId="44" fillId="5" borderId="14" xfId="0" applyNumberFormat="1" applyFont="1" applyFill="1" applyBorder="1" applyAlignment="1">
      <alignment horizontal="right" vertical="center" wrapText="1"/>
    </xf>
    <xf numFmtId="166" fontId="44" fillId="5" borderId="44" xfId="0" applyNumberFormat="1" applyFont="1" applyFill="1" applyBorder="1" applyAlignment="1">
      <alignment horizontal="right" vertical="center" wrapText="1"/>
    </xf>
    <xf numFmtId="0" fontId="49" fillId="8" borderId="37" xfId="0" applyFont="1" applyFill="1" applyBorder="1" applyAlignment="1">
      <alignment horizontal="center" vertical="center" wrapText="1"/>
    </xf>
    <xf numFmtId="0" fontId="49" fillId="8" borderId="44" xfId="0" applyFont="1" applyFill="1" applyBorder="1" applyAlignment="1">
      <alignment horizontal="center" vertical="center" wrapText="1"/>
    </xf>
    <xf numFmtId="3" fontId="43" fillId="8" borderId="37" xfId="0" applyNumberFormat="1" applyFont="1" applyFill="1" applyBorder="1" applyAlignment="1">
      <alignment horizontal="center" vertical="center" wrapText="1"/>
    </xf>
    <xf numFmtId="3" fontId="43" fillId="8" borderId="44" xfId="0" applyNumberFormat="1" applyFont="1" applyFill="1" applyBorder="1" applyAlignment="1">
      <alignment horizontal="center" vertical="center" wrapText="1"/>
    </xf>
    <xf numFmtId="0" fontId="49" fillId="8" borderId="14" xfId="0" applyFont="1" applyFill="1" applyBorder="1" applyAlignment="1">
      <alignment horizontal="center" vertical="center" wrapText="1"/>
    </xf>
    <xf numFmtId="0" fontId="39" fillId="8" borderId="5" xfId="0" applyFont="1" applyFill="1" applyBorder="1" applyAlignment="1">
      <alignment horizontal="center" vertical="center" wrapText="1"/>
    </xf>
    <xf numFmtId="0" fontId="39" fillId="8" borderId="13" xfId="0" applyFont="1" applyFill="1" applyBorder="1" applyAlignment="1">
      <alignment horizontal="center" vertical="center" wrapText="1"/>
    </xf>
    <xf numFmtId="0" fontId="35" fillId="0" borderId="37" xfId="0" applyFont="1" applyBorder="1" applyAlignment="1">
      <alignment horizontal="left" vertical="center" wrapText="1"/>
    </xf>
    <xf numFmtId="0" fontId="35" fillId="0" borderId="44" xfId="0" applyFont="1" applyBorder="1" applyAlignment="1">
      <alignment horizontal="left" vertical="center" wrapText="1"/>
    </xf>
    <xf numFmtId="0" fontId="39" fillId="8" borderId="2"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4" fillId="0" borderId="37" xfId="0" applyFont="1" applyBorder="1"/>
    <xf numFmtId="0" fontId="4" fillId="0" borderId="14" xfId="0" applyFont="1" applyBorder="1"/>
    <xf numFmtId="0" fontId="4" fillId="0" borderId="44" xfId="0" applyFont="1" applyBorder="1"/>
    <xf numFmtId="0" fontId="19" fillId="4" borderId="14" xfId="0" applyFont="1" applyFill="1" applyBorder="1" applyAlignment="1">
      <alignment horizontal="center" vertical="center" wrapText="1"/>
    </xf>
    <xf numFmtId="0" fontId="0" fillId="0" borderId="44" xfId="0" applyBorder="1" applyAlignment="1">
      <alignment horizontal="center" vertical="center" wrapText="1"/>
    </xf>
    <xf numFmtId="0" fontId="7" fillId="4" borderId="14" xfId="0" applyFont="1" applyFill="1" applyBorder="1" applyAlignment="1">
      <alignment horizontal="center" vertical="center" wrapText="1"/>
    </xf>
    <xf numFmtId="0" fontId="7" fillId="4" borderId="37" xfId="0" applyFont="1" applyFill="1" applyBorder="1" applyAlignment="1">
      <alignment horizontal="center" vertical="center" wrapText="1"/>
    </xf>
    <xf numFmtId="0" fontId="19" fillId="4" borderId="37" xfId="0" applyFont="1" applyFill="1" applyBorder="1" applyAlignment="1">
      <alignment horizontal="center" vertical="center" wrapText="1"/>
    </xf>
    <xf numFmtId="0" fontId="19" fillId="4" borderId="44" xfId="0" applyFont="1" applyFill="1" applyBorder="1" applyAlignment="1">
      <alignment horizontal="center" vertical="center" wrapText="1"/>
    </xf>
    <xf numFmtId="0" fontId="7" fillId="4" borderId="44"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4" fillId="0" borderId="44" xfId="0" applyFont="1" applyBorder="1" applyAlignment="1">
      <alignment horizontal="center" vertical="center" wrapText="1"/>
    </xf>
    <xf numFmtId="0" fontId="4" fillId="0" borderId="38" xfId="0" applyFont="1" applyBorder="1" applyAlignment="1">
      <alignment horizontal="center" wrapText="1"/>
    </xf>
    <xf numFmtId="0" fontId="4" fillId="0" borderId="40" xfId="0" applyFont="1" applyBorder="1" applyAlignment="1">
      <alignment horizontal="center" wrapText="1"/>
    </xf>
    <xf numFmtId="0" fontId="4" fillId="0" borderId="41" xfId="0" applyFont="1" applyBorder="1" applyAlignment="1">
      <alignment horizontal="center" wrapText="1"/>
    </xf>
    <xf numFmtId="0" fontId="4" fillId="0" borderId="4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2" xfId="0" applyFont="1" applyFill="1" applyBorder="1" applyAlignment="1">
      <alignment horizontal="center" vertical="center"/>
    </xf>
    <xf numFmtId="0" fontId="15" fillId="5" borderId="13" xfId="0" applyFont="1" applyFill="1" applyBorder="1" applyAlignment="1">
      <alignment horizontal="center" vertical="center"/>
    </xf>
    <xf numFmtId="0" fontId="8" fillId="8" borderId="5" xfId="0" applyFont="1" applyFill="1" applyBorder="1" applyAlignment="1">
      <alignment vertical="center"/>
    </xf>
    <xf numFmtId="0" fontId="0" fillId="8" borderId="12" xfId="0" applyFill="1" applyBorder="1" applyAlignment="1">
      <alignment vertical="center"/>
    </xf>
    <xf numFmtId="0" fontId="0" fillId="8" borderId="13" xfId="0" applyFill="1" applyBorder="1" applyAlignment="1">
      <alignment vertical="center"/>
    </xf>
    <xf numFmtId="0" fontId="8" fillId="8" borderId="38" xfId="0" applyFont="1" applyFill="1" applyBorder="1" applyAlignment="1">
      <alignment vertical="center"/>
    </xf>
    <xf numFmtId="0" fontId="0" fillId="8" borderId="39" xfId="0" applyFill="1" applyBorder="1" applyAlignment="1">
      <alignment vertical="center"/>
    </xf>
    <xf numFmtId="0" fontId="21" fillId="4" borderId="37" xfId="0" applyFont="1" applyFill="1" applyBorder="1" applyAlignment="1">
      <alignment vertical="center"/>
    </xf>
    <xf numFmtId="0" fontId="22" fillId="0" borderId="37" xfId="0" applyFont="1" applyBorder="1"/>
    <xf numFmtId="0" fontId="15" fillId="10" borderId="12" xfId="0" applyFont="1" applyFill="1" applyBorder="1" applyAlignment="1">
      <alignment horizontal="center" vertical="center"/>
    </xf>
    <xf numFmtId="0" fontId="0" fillId="10" borderId="13" xfId="0" applyFill="1" applyBorder="1" applyAlignment="1">
      <alignment horizontal="center" vertical="center"/>
    </xf>
    <xf numFmtId="0" fontId="7" fillId="4" borderId="38"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4" fillId="0" borderId="3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2" xfId="0" applyFont="1" applyFill="1" applyBorder="1" applyAlignment="1">
      <alignment horizontal="center" vertical="center"/>
    </xf>
    <xf numFmtId="0" fontId="8" fillId="6" borderId="13" xfId="0" applyFont="1" applyFill="1" applyBorder="1" applyAlignment="1">
      <alignment horizontal="center" vertical="center"/>
    </xf>
    <xf numFmtId="0" fontId="8" fillId="8" borderId="5" xfId="0" applyFont="1" applyFill="1" applyBorder="1" applyAlignment="1">
      <alignment horizontal="center" vertical="center"/>
    </xf>
    <xf numFmtId="0" fontId="8" fillId="8" borderId="12" xfId="0" applyFont="1" applyFill="1" applyBorder="1" applyAlignment="1">
      <alignment horizontal="center" vertical="center"/>
    </xf>
    <xf numFmtId="0" fontId="8" fillId="8" borderId="13"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44" xfId="0" applyFont="1" applyFill="1" applyBorder="1" applyAlignment="1">
      <alignment horizontal="center" vertical="center"/>
    </xf>
    <xf numFmtId="0" fontId="15" fillId="9" borderId="5" xfId="0" applyFont="1" applyFill="1" applyBorder="1" applyAlignment="1">
      <alignment horizontal="center" vertical="center"/>
    </xf>
    <xf numFmtId="0" fontId="15" fillId="9" borderId="43" xfId="0" applyFont="1" applyFill="1" applyBorder="1" applyAlignment="1">
      <alignment horizontal="center" vertical="center"/>
    </xf>
    <xf numFmtId="0" fontId="0" fillId="9" borderId="42" xfId="0" applyFill="1" applyBorder="1"/>
    <xf numFmtId="0" fontId="8" fillId="8" borderId="12" xfId="0" applyFont="1" applyFill="1" applyBorder="1" applyAlignment="1">
      <alignment vertical="center"/>
    </xf>
    <xf numFmtId="0" fontId="7" fillId="7" borderId="12" xfId="0" applyFont="1" applyFill="1" applyBorder="1" applyAlignment="1">
      <alignment horizontal="center" vertical="center"/>
    </xf>
    <xf numFmtId="0" fontId="0" fillId="8" borderId="12" xfId="0" applyFill="1" applyBorder="1" applyAlignment="1">
      <alignment horizontal="center" vertical="center"/>
    </xf>
    <xf numFmtId="0" fontId="8" fillId="0" borderId="43" xfId="0" applyFont="1" applyBorder="1" applyAlignment="1">
      <alignment horizontal="left" vertical="center"/>
    </xf>
    <xf numFmtId="0" fontId="15" fillId="11" borderId="20"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4" xfId="0" applyFont="1" applyFill="1" applyBorder="1" applyAlignment="1">
      <alignment horizontal="center" vertical="center"/>
    </xf>
    <xf numFmtId="0" fontId="13" fillId="4" borderId="19"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44" xfId="0" applyBorder="1" applyAlignment="1">
      <alignment horizontal="center" vertical="center"/>
    </xf>
    <xf numFmtId="0" fontId="15" fillId="11" borderId="5" xfId="0" applyFont="1" applyFill="1" applyBorder="1" applyAlignment="1">
      <alignment horizontal="center" vertical="center"/>
    </xf>
    <xf numFmtId="0" fontId="15" fillId="11" borderId="12" xfId="0" applyFont="1" applyFill="1" applyBorder="1" applyAlignment="1">
      <alignment horizontal="center" vertical="center"/>
    </xf>
    <xf numFmtId="0" fontId="15" fillId="11" borderId="13" xfId="0" applyFont="1" applyFill="1" applyBorder="1" applyAlignment="1">
      <alignment horizontal="center" vertical="center"/>
    </xf>
    <xf numFmtId="0" fontId="0" fillId="0" borderId="2" xfId="0" applyBorder="1" applyAlignment="1">
      <alignment horizontal="center" vertical="center"/>
    </xf>
    <xf numFmtId="0" fontId="0" fillId="0" borderId="37" xfId="0" applyBorder="1" applyAlignment="1">
      <alignment horizontal="center" vertical="center"/>
    </xf>
    <xf numFmtId="0" fontId="8" fillId="0" borderId="12" xfId="0" applyFont="1" applyBorder="1" applyAlignment="1">
      <alignment horizontal="left" vertical="center"/>
    </xf>
    <xf numFmtId="0" fontId="6" fillId="0" borderId="0" xfId="0" applyFont="1" applyAlignment="1">
      <alignment horizontal="left" vertical="center" wrapText="1"/>
    </xf>
    <xf numFmtId="0" fontId="0" fillId="0" borderId="3"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25" xfId="8" applyBorder="1" applyAlignment="1">
      <alignment horizontal="center" vertical="center" wrapText="1"/>
    </xf>
    <xf numFmtId="0" fontId="14" fillId="0" borderId="26" xfId="8" applyBorder="1" applyAlignment="1">
      <alignment horizontal="center" vertical="center"/>
    </xf>
    <xf numFmtId="0" fontId="14" fillId="0" borderId="17" xfId="8" applyBorder="1" applyAlignment="1">
      <alignment horizontal="center" vertical="center"/>
    </xf>
    <xf numFmtId="0" fontId="14" fillId="0" borderId="6" xfId="8" applyBorder="1" applyAlignment="1">
      <alignment horizontal="left" vertical="center"/>
    </xf>
    <xf numFmtId="0" fontId="14" fillId="0" borderId="1" xfId="8" applyBorder="1" applyAlignment="1">
      <alignment horizontal="left" vertical="center"/>
    </xf>
    <xf numFmtId="0" fontId="14" fillId="0" borderId="27" xfId="8" applyBorder="1" applyAlignment="1">
      <alignment horizontal="center" vertical="center"/>
    </xf>
    <xf numFmtId="0" fontId="14" fillId="0" borderId="23" xfId="8" applyBorder="1" applyAlignment="1">
      <alignment horizontal="center" vertical="center"/>
    </xf>
    <xf numFmtId="0" fontId="14" fillId="0" borderId="6" xfId="8" applyBorder="1" applyAlignment="1">
      <alignment horizontal="center" vertical="center"/>
    </xf>
    <xf numFmtId="0" fontId="17" fillId="0" borderId="6" xfId="8" applyFont="1" applyBorder="1" applyAlignment="1">
      <alignment horizontal="center" vertical="center" wrapText="1"/>
    </xf>
    <xf numFmtId="0" fontId="14" fillId="0" borderId="1" xfId="8" applyBorder="1" applyAlignment="1">
      <alignment horizontal="center" vertical="center"/>
    </xf>
    <xf numFmtId="0" fontId="14" fillId="0" borderId="22"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9" xfId="8" applyBorder="1" applyAlignment="1">
      <alignment horizontal="left" vertical="center"/>
    </xf>
    <xf numFmtId="0" fontId="14" fillId="0" borderId="24" xfId="8" applyBorder="1" applyAlignment="1">
      <alignment horizontal="center" vertical="center"/>
    </xf>
    <xf numFmtId="0" fontId="14" fillId="0" borderId="9" xfId="8" applyBorder="1" applyAlignment="1">
      <alignment horizontal="center" vertical="center"/>
    </xf>
    <xf numFmtId="0" fontId="10" fillId="0" borderId="0" xfId="8" applyFont="1" applyAlignment="1">
      <alignment horizontal="center"/>
    </xf>
  </cellXfs>
  <cellStyles count="20">
    <cellStyle name="Currency 2" xfId="1" xr:uid="{00000000-0005-0000-0000-000000000000}"/>
    <cellStyle name="Excel Built-in Neutral" xfId="10" xr:uid="{00000000-0005-0000-0000-000001000000}"/>
    <cellStyle name="Hyperlink" xfId="19" xr:uid="{00000000-000B-0000-0000-000008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Postotak" xfId="18" builtinId="5"/>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53125" defaultRowHeight="12.5" x14ac:dyDescent="0.25"/>
  <cols>
    <col min="1" max="1" width="179.81640625" style="36" customWidth="1"/>
    <col min="2" max="16384" width="11.453125" style="36"/>
  </cols>
  <sheetData>
    <row r="1" spans="1:1" ht="13" x14ac:dyDescent="0.25">
      <c r="A1" s="37" t="s">
        <v>0</v>
      </c>
    </row>
    <row r="2" spans="1:1" x14ac:dyDescent="0.25">
      <c r="A2" s="40" t="s">
        <v>1</v>
      </c>
    </row>
    <row r="3" spans="1:1" ht="51.5" x14ac:dyDescent="0.25">
      <c r="A3" s="40" t="s">
        <v>2</v>
      </c>
    </row>
    <row r="4" spans="1:1" ht="25.5" x14ac:dyDescent="0.25">
      <c r="A4" s="40" t="s">
        <v>3</v>
      </c>
    </row>
    <row r="5" spans="1:1" ht="25.5" x14ac:dyDescent="0.25">
      <c r="A5" s="40" t="s">
        <v>4</v>
      </c>
    </row>
    <row r="6" spans="1:1" ht="13" x14ac:dyDescent="0.25">
      <c r="A6" s="40" t="s">
        <v>5</v>
      </c>
    </row>
    <row r="7" spans="1:1" ht="25" x14ac:dyDescent="0.25">
      <c r="A7" s="40" t="s">
        <v>6</v>
      </c>
    </row>
    <row r="8" spans="1:1" x14ac:dyDescent="0.25">
      <c r="A8" s="40" t="s">
        <v>7</v>
      </c>
    </row>
    <row r="10" spans="1:1" ht="13" x14ac:dyDescent="0.25">
      <c r="A10" s="37" t="s">
        <v>8</v>
      </c>
    </row>
    <row r="11" spans="1:1" ht="25" x14ac:dyDescent="0.25">
      <c r="A11" s="40" t="s">
        <v>9</v>
      </c>
    </row>
    <row r="12" spans="1:1" x14ac:dyDescent="0.25">
      <c r="A12" s="40" t="s">
        <v>10</v>
      </c>
    </row>
    <row r="13" spans="1:1" x14ac:dyDescent="0.25">
      <c r="A13" s="40" t="s">
        <v>11</v>
      </c>
    </row>
    <row r="14" spans="1:1" x14ac:dyDescent="0.25">
      <c r="A14" s="40" t="s">
        <v>12</v>
      </c>
    </row>
    <row r="15" spans="1:1" x14ac:dyDescent="0.25">
      <c r="A15" s="40" t="s">
        <v>13</v>
      </c>
    </row>
    <row r="16" spans="1:1" x14ac:dyDescent="0.25">
      <c r="A16" s="40" t="s">
        <v>14</v>
      </c>
    </row>
    <row r="17" spans="1:1" ht="25" x14ac:dyDescent="0.25">
      <c r="A17" s="40" t="s">
        <v>15</v>
      </c>
    </row>
    <row r="19" spans="1:1" ht="13" x14ac:dyDescent="0.25">
      <c r="A19" s="38" t="s">
        <v>16</v>
      </c>
    </row>
    <row r="20" spans="1:1" ht="62.5" x14ac:dyDescent="0.25">
      <c r="A20" s="41" t="s">
        <v>17</v>
      </c>
    </row>
    <row r="21" spans="1:1" ht="37.5" x14ac:dyDescent="0.25">
      <c r="A21" s="41" t="s">
        <v>18</v>
      </c>
    </row>
    <row r="22" spans="1:1" ht="25" x14ac:dyDescent="0.25">
      <c r="A22" s="41" t="s">
        <v>19</v>
      </c>
    </row>
    <row r="23" spans="1:1" ht="25" x14ac:dyDescent="0.25">
      <c r="A23" s="41" t="s">
        <v>20</v>
      </c>
    </row>
    <row r="24" spans="1:1" x14ac:dyDescent="0.25">
      <c r="A24" s="41" t="s">
        <v>21</v>
      </c>
    </row>
    <row r="25" spans="1:1" ht="25" x14ac:dyDescent="0.25">
      <c r="A25" s="41" t="s">
        <v>22</v>
      </c>
    </row>
    <row r="26" spans="1:1" ht="25" x14ac:dyDescent="0.25">
      <c r="A26" s="41" t="s">
        <v>23</v>
      </c>
    </row>
    <row r="27" spans="1:1" ht="62.5" x14ac:dyDescent="0.25">
      <c r="A27" s="41" t="s">
        <v>24</v>
      </c>
    </row>
    <row r="28" spans="1:1" ht="25" x14ac:dyDescent="0.25">
      <c r="A28" s="41" t="s">
        <v>25</v>
      </c>
    </row>
    <row r="29" spans="1:1" x14ac:dyDescent="0.25">
      <c r="A29" s="41" t="s">
        <v>26</v>
      </c>
    </row>
    <row r="31" spans="1:1" ht="13" x14ac:dyDescent="0.3">
      <c r="A31" s="39" t="s">
        <v>27</v>
      </c>
    </row>
    <row r="32" spans="1:1" x14ac:dyDescent="0.25">
      <c r="A32" s="42" t="s">
        <v>28</v>
      </c>
    </row>
    <row r="33" spans="1:1" ht="25" x14ac:dyDescent="0.25">
      <c r="A33" s="41" t="s">
        <v>29</v>
      </c>
    </row>
    <row r="34" spans="1:1" ht="25" x14ac:dyDescent="0.25">
      <c r="A34" s="41" t="s">
        <v>30</v>
      </c>
    </row>
    <row r="35" spans="1:1" ht="25" x14ac:dyDescent="0.25">
      <c r="A35" s="41" t="s">
        <v>31</v>
      </c>
    </row>
    <row r="36" spans="1:1" x14ac:dyDescent="0.25">
      <c r="A36" s="41" t="s">
        <v>32</v>
      </c>
    </row>
    <row r="37" spans="1:1" ht="25" x14ac:dyDescent="0.25">
      <c r="A37" s="41" t="s">
        <v>33</v>
      </c>
    </row>
    <row r="38" spans="1:1" ht="25" x14ac:dyDescent="0.25">
      <c r="A38" s="41" t="s">
        <v>34</v>
      </c>
    </row>
    <row r="39" spans="1:1" ht="25" x14ac:dyDescent="0.25">
      <c r="A39" s="41" t="s">
        <v>35</v>
      </c>
    </row>
    <row r="40" spans="1:1" ht="25" x14ac:dyDescent="0.25">
      <c r="A40" s="41" t="s">
        <v>36</v>
      </c>
    </row>
    <row r="41" spans="1:1" x14ac:dyDescent="0.25">
      <c r="A41" s="41" t="s">
        <v>37</v>
      </c>
    </row>
    <row r="42" spans="1:1" ht="25" x14ac:dyDescent="0.25">
      <c r="A42" s="41" t="s">
        <v>38</v>
      </c>
    </row>
    <row r="43" spans="1:1" x14ac:dyDescent="0.25">
      <c r="A43" s="41" t="s">
        <v>39</v>
      </c>
    </row>
    <row r="44" spans="1:1" ht="25" x14ac:dyDescent="0.25">
      <c r="A44" s="41" t="s">
        <v>40</v>
      </c>
    </row>
    <row r="45" spans="1:1" ht="25" x14ac:dyDescent="0.25">
      <c r="A45" s="41" t="s">
        <v>41</v>
      </c>
    </row>
    <row r="46" spans="1:1" ht="50" x14ac:dyDescent="0.25">
      <c r="A46" s="41" t="s">
        <v>42</v>
      </c>
    </row>
    <row r="47" spans="1:1" ht="37.5" x14ac:dyDescent="0.25">
      <c r="A47" s="41" t="s">
        <v>43</v>
      </c>
    </row>
    <row r="48" spans="1:1" ht="25" x14ac:dyDescent="0.25">
      <c r="A48" s="41"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53125" defaultRowHeight="12.5" x14ac:dyDescent="0.25"/>
  <cols>
    <col min="1" max="1" width="13.7265625" style="17" customWidth="1"/>
    <col min="2" max="2" width="50.7265625" style="17" customWidth="1"/>
    <col min="3" max="3" width="8.7265625" style="17" customWidth="1"/>
    <col min="4" max="4" width="13.7265625" style="17" customWidth="1"/>
    <col min="5" max="5" width="8.7265625" style="17" customWidth="1"/>
    <col min="6" max="6" width="19.7265625" style="17" customWidth="1"/>
    <col min="7" max="7" width="50.7265625" style="17" customWidth="1"/>
    <col min="8" max="8" width="8.7265625" style="17" customWidth="1"/>
    <col min="9" max="9" width="13.7265625" style="17" customWidth="1"/>
    <col min="10" max="10" width="8.7265625" style="17" customWidth="1"/>
    <col min="11" max="16384" width="11.453125" style="17"/>
  </cols>
  <sheetData>
    <row r="1" spans="1:10" ht="15.5" x14ac:dyDescent="0.35">
      <c r="A1" s="48" t="s">
        <v>328</v>
      </c>
      <c r="B1" s="318" t="s">
        <v>329</v>
      </c>
      <c r="C1" s="318"/>
      <c r="D1" s="318"/>
      <c r="E1" s="318"/>
      <c r="F1" s="318"/>
      <c r="G1" s="318"/>
      <c r="H1" s="318"/>
      <c r="I1" s="318"/>
      <c r="J1" s="318"/>
    </row>
    <row r="2" spans="1:10" ht="5.25" customHeight="1" thickBot="1" x14ac:dyDescent="0.3"/>
    <row r="3" spans="1:10" ht="26.5" thickTop="1" x14ac:dyDescent="0.25">
      <c r="A3" s="49" t="s">
        <v>300</v>
      </c>
      <c r="B3" s="50" t="s">
        <v>330</v>
      </c>
      <c r="C3" s="50" t="s">
        <v>331</v>
      </c>
      <c r="D3" s="50" t="s">
        <v>332</v>
      </c>
      <c r="E3" s="50" t="s">
        <v>333</v>
      </c>
      <c r="F3" s="31" t="s">
        <v>58</v>
      </c>
      <c r="G3" s="50" t="s">
        <v>334</v>
      </c>
      <c r="H3" s="50" t="s">
        <v>331</v>
      </c>
      <c r="I3" s="50" t="s">
        <v>332</v>
      </c>
      <c r="J3" s="51" t="s">
        <v>333</v>
      </c>
    </row>
    <row r="4" spans="1:10" ht="10.5" customHeight="1" thickBot="1" x14ac:dyDescent="0.3">
      <c r="A4" s="52">
        <v>1</v>
      </c>
      <c r="B4" s="53">
        <v>2</v>
      </c>
      <c r="C4" s="53">
        <v>3</v>
      </c>
      <c r="D4" s="53">
        <v>4</v>
      </c>
      <c r="E4" s="53" t="s">
        <v>335</v>
      </c>
      <c r="F4" s="54">
        <v>6</v>
      </c>
      <c r="G4" s="53">
        <v>7</v>
      </c>
      <c r="H4" s="53">
        <v>8</v>
      </c>
      <c r="I4" s="53">
        <v>9</v>
      </c>
      <c r="J4" s="55" t="s">
        <v>336</v>
      </c>
    </row>
    <row r="5" spans="1:10" ht="20.149999999999999" customHeight="1" thickTop="1" x14ac:dyDescent="0.25">
      <c r="A5" s="319" t="s">
        <v>337</v>
      </c>
      <c r="B5" s="322"/>
      <c r="C5" s="324"/>
      <c r="D5" s="324"/>
      <c r="E5" s="324">
        <f>+C5*D5</f>
        <v>0</v>
      </c>
      <c r="F5" s="327" t="s">
        <v>338</v>
      </c>
      <c r="G5" s="61"/>
      <c r="H5" s="18"/>
      <c r="I5" s="18"/>
      <c r="J5" s="19">
        <f t="shared" ref="J5:J37" si="0">+H5*I5</f>
        <v>0</v>
      </c>
    </row>
    <row r="6" spans="1:10" ht="20.149999999999999" customHeight="1" x14ac:dyDescent="0.25">
      <c r="A6" s="320"/>
      <c r="B6" s="323"/>
      <c r="C6" s="325"/>
      <c r="D6" s="325"/>
      <c r="E6" s="325"/>
      <c r="F6" s="328"/>
      <c r="G6" s="59"/>
      <c r="H6" s="20"/>
      <c r="I6" s="20"/>
      <c r="J6" s="21">
        <f t="shared" si="0"/>
        <v>0</v>
      </c>
    </row>
    <row r="7" spans="1:10" ht="20.149999999999999" customHeight="1" x14ac:dyDescent="0.25">
      <c r="A7" s="320"/>
      <c r="B7" s="323"/>
      <c r="C7" s="326"/>
      <c r="D7" s="326"/>
      <c r="E7" s="326"/>
      <c r="F7" s="328"/>
      <c r="G7" s="59"/>
      <c r="H7" s="20"/>
      <c r="I7" s="20"/>
      <c r="J7" s="21">
        <f t="shared" si="0"/>
        <v>0</v>
      </c>
    </row>
    <row r="8" spans="1:10" ht="20.149999999999999" customHeight="1" x14ac:dyDescent="0.25">
      <c r="A8" s="320"/>
      <c r="B8" s="323"/>
      <c r="C8" s="329"/>
      <c r="D8" s="329"/>
      <c r="E8" s="329">
        <f>+C8*D8</f>
        <v>0</v>
      </c>
      <c r="F8" s="330" t="s">
        <v>339</v>
      </c>
      <c r="G8" s="59"/>
      <c r="H8" s="20"/>
      <c r="I8" s="20"/>
      <c r="J8" s="21">
        <f t="shared" si="0"/>
        <v>0</v>
      </c>
    </row>
    <row r="9" spans="1:10" ht="20.149999999999999" customHeight="1" x14ac:dyDescent="0.25">
      <c r="A9" s="320"/>
      <c r="B9" s="323"/>
      <c r="C9" s="325"/>
      <c r="D9" s="325"/>
      <c r="E9" s="325"/>
      <c r="F9" s="328"/>
      <c r="G9" s="59"/>
      <c r="H9" s="20"/>
      <c r="I9" s="20"/>
      <c r="J9" s="21">
        <f t="shared" si="0"/>
        <v>0</v>
      </c>
    </row>
    <row r="10" spans="1:10" ht="20.149999999999999" customHeight="1" x14ac:dyDescent="0.25">
      <c r="A10" s="320"/>
      <c r="B10" s="323"/>
      <c r="C10" s="326"/>
      <c r="D10" s="326"/>
      <c r="E10" s="326"/>
      <c r="F10" s="328"/>
      <c r="G10" s="59"/>
      <c r="H10" s="20"/>
      <c r="I10" s="20"/>
      <c r="J10" s="21">
        <f t="shared" si="0"/>
        <v>0</v>
      </c>
    </row>
    <row r="11" spans="1:10" ht="20.149999999999999" customHeight="1" x14ac:dyDescent="0.25">
      <c r="A11" s="320"/>
      <c r="B11" s="323"/>
      <c r="C11" s="329"/>
      <c r="D11" s="329"/>
      <c r="E11" s="329">
        <f>+C11*D11</f>
        <v>0</v>
      </c>
      <c r="F11" s="330" t="s">
        <v>340</v>
      </c>
      <c r="G11" s="59"/>
      <c r="H11" s="20"/>
      <c r="I11" s="20"/>
      <c r="J11" s="21">
        <f t="shared" si="0"/>
        <v>0</v>
      </c>
    </row>
    <row r="12" spans="1:10" ht="20.149999999999999" customHeight="1" x14ac:dyDescent="0.25">
      <c r="A12" s="320"/>
      <c r="B12" s="323"/>
      <c r="C12" s="325"/>
      <c r="D12" s="325"/>
      <c r="E12" s="325"/>
      <c r="F12" s="328"/>
      <c r="G12" s="59"/>
      <c r="H12" s="20"/>
      <c r="I12" s="20"/>
      <c r="J12" s="21">
        <f t="shared" si="0"/>
        <v>0</v>
      </c>
    </row>
    <row r="13" spans="1:10" ht="20.149999999999999" customHeight="1" x14ac:dyDescent="0.25">
      <c r="A13" s="320"/>
      <c r="B13" s="323"/>
      <c r="C13" s="326"/>
      <c r="D13" s="326"/>
      <c r="E13" s="326"/>
      <c r="F13" s="328"/>
      <c r="G13" s="59"/>
      <c r="H13" s="20"/>
      <c r="I13" s="20"/>
      <c r="J13" s="21">
        <f t="shared" si="0"/>
        <v>0</v>
      </c>
    </row>
    <row r="14" spans="1:10" ht="20.149999999999999" customHeight="1" x14ac:dyDescent="0.25">
      <c r="A14" s="320"/>
      <c r="B14" s="323"/>
      <c r="C14" s="329"/>
      <c r="D14" s="329"/>
      <c r="E14" s="329">
        <f>+C14*D14</f>
        <v>0</v>
      </c>
      <c r="F14" s="331" t="s">
        <v>341</v>
      </c>
      <c r="G14" s="59"/>
      <c r="H14" s="20"/>
      <c r="I14" s="20"/>
      <c r="J14" s="21">
        <f t="shared" si="0"/>
        <v>0</v>
      </c>
    </row>
    <row r="15" spans="1:10" ht="20.149999999999999" customHeight="1" x14ac:dyDescent="0.25">
      <c r="A15" s="320"/>
      <c r="B15" s="323"/>
      <c r="C15" s="325"/>
      <c r="D15" s="325"/>
      <c r="E15" s="325"/>
      <c r="F15" s="328"/>
      <c r="G15" s="59"/>
      <c r="H15" s="20"/>
      <c r="I15" s="20"/>
      <c r="J15" s="21">
        <f t="shared" si="0"/>
        <v>0</v>
      </c>
    </row>
    <row r="16" spans="1:10" ht="20.149999999999999" customHeight="1" x14ac:dyDescent="0.25">
      <c r="A16" s="320"/>
      <c r="B16" s="323"/>
      <c r="C16" s="326"/>
      <c r="D16" s="326"/>
      <c r="E16" s="326"/>
      <c r="F16" s="328"/>
      <c r="G16" s="59"/>
      <c r="H16" s="20"/>
      <c r="I16" s="20"/>
      <c r="J16" s="21">
        <f t="shared" si="0"/>
        <v>0</v>
      </c>
    </row>
    <row r="17" spans="1:10" ht="20.149999999999999" customHeight="1" x14ac:dyDescent="0.25">
      <c r="A17" s="320"/>
      <c r="B17" s="323"/>
      <c r="C17" s="329"/>
      <c r="D17" s="329"/>
      <c r="E17" s="329">
        <f>+C17*D17</f>
        <v>0</v>
      </c>
      <c r="F17" s="331" t="s">
        <v>342</v>
      </c>
      <c r="G17" s="59"/>
      <c r="H17" s="20"/>
      <c r="I17" s="20"/>
      <c r="J17" s="21">
        <f t="shared" si="0"/>
        <v>0</v>
      </c>
    </row>
    <row r="18" spans="1:10" ht="20.149999999999999" customHeight="1" x14ac:dyDescent="0.25">
      <c r="A18" s="320"/>
      <c r="B18" s="323"/>
      <c r="C18" s="325"/>
      <c r="D18" s="325"/>
      <c r="E18" s="325"/>
      <c r="F18" s="328"/>
      <c r="G18" s="59"/>
      <c r="H18" s="20"/>
      <c r="I18" s="20"/>
      <c r="J18" s="21">
        <f t="shared" si="0"/>
        <v>0</v>
      </c>
    </row>
    <row r="19" spans="1:10" ht="20.149999999999999" customHeight="1" thickBot="1" x14ac:dyDescent="0.3">
      <c r="A19" s="321"/>
      <c r="B19" s="332"/>
      <c r="C19" s="333"/>
      <c r="D19" s="333"/>
      <c r="E19" s="333"/>
      <c r="F19" s="334"/>
      <c r="G19" s="60"/>
      <c r="H19" s="22"/>
      <c r="I19" s="22"/>
      <c r="J19" s="23">
        <f t="shared" si="0"/>
        <v>0</v>
      </c>
    </row>
    <row r="20" spans="1:10" ht="19.5" customHeight="1" thickTop="1" x14ac:dyDescent="0.25">
      <c r="A20" s="319" t="s">
        <v>343</v>
      </c>
      <c r="B20" s="322"/>
      <c r="C20" s="324"/>
      <c r="D20" s="324"/>
      <c r="E20" s="324">
        <f>+C20*D20</f>
        <v>0</v>
      </c>
      <c r="F20" s="327" t="s">
        <v>344</v>
      </c>
      <c r="G20" s="61"/>
      <c r="H20" s="18"/>
      <c r="I20" s="18"/>
      <c r="J20" s="19">
        <f t="shared" si="0"/>
        <v>0</v>
      </c>
    </row>
    <row r="21" spans="1:10" ht="19.5" customHeight="1" x14ac:dyDescent="0.25">
      <c r="A21" s="320"/>
      <c r="B21" s="323"/>
      <c r="C21" s="325"/>
      <c r="D21" s="325"/>
      <c r="E21" s="325"/>
      <c r="F21" s="328"/>
      <c r="G21" s="59"/>
      <c r="H21" s="20"/>
      <c r="I21" s="20"/>
      <c r="J21" s="21">
        <f t="shared" si="0"/>
        <v>0</v>
      </c>
    </row>
    <row r="22" spans="1:10" ht="19.5" customHeight="1" x14ac:dyDescent="0.25">
      <c r="A22" s="320"/>
      <c r="B22" s="323"/>
      <c r="C22" s="326"/>
      <c r="D22" s="326"/>
      <c r="E22" s="326"/>
      <c r="F22" s="328"/>
      <c r="G22" s="59"/>
      <c r="H22" s="20"/>
      <c r="I22" s="20"/>
      <c r="J22" s="21">
        <f t="shared" si="0"/>
        <v>0</v>
      </c>
    </row>
    <row r="23" spans="1:10" ht="19.5" customHeight="1" x14ac:dyDescent="0.25">
      <c r="A23" s="320"/>
      <c r="B23" s="323"/>
      <c r="C23" s="329"/>
      <c r="D23" s="329"/>
      <c r="E23" s="329">
        <f>+C23*D23</f>
        <v>0</v>
      </c>
      <c r="F23" s="330" t="s">
        <v>345</v>
      </c>
      <c r="G23" s="59"/>
      <c r="H23" s="20"/>
      <c r="I23" s="20"/>
      <c r="J23" s="21">
        <f t="shared" si="0"/>
        <v>0</v>
      </c>
    </row>
    <row r="24" spans="1:10" ht="19.5" customHeight="1" x14ac:dyDescent="0.25">
      <c r="A24" s="320"/>
      <c r="B24" s="323"/>
      <c r="C24" s="325"/>
      <c r="D24" s="325"/>
      <c r="E24" s="325"/>
      <c r="F24" s="328"/>
      <c r="G24" s="59"/>
      <c r="H24" s="20"/>
      <c r="I24" s="20"/>
      <c r="J24" s="21">
        <f t="shared" si="0"/>
        <v>0</v>
      </c>
    </row>
    <row r="25" spans="1:10" ht="19.5" customHeight="1" x14ac:dyDescent="0.25">
      <c r="A25" s="320"/>
      <c r="B25" s="323"/>
      <c r="C25" s="326"/>
      <c r="D25" s="326"/>
      <c r="E25" s="326"/>
      <c r="F25" s="328"/>
      <c r="G25" s="59"/>
      <c r="H25" s="20"/>
      <c r="I25" s="20"/>
      <c r="J25" s="21">
        <f t="shared" si="0"/>
        <v>0</v>
      </c>
    </row>
    <row r="26" spans="1:10" ht="19.5" customHeight="1" x14ac:dyDescent="0.25">
      <c r="A26" s="320"/>
      <c r="B26" s="323"/>
      <c r="C26" s="329"/>
      <c r="D26" s="329"/>
      <c r="E26" s="329">
        <f>+C26*D26</f>
        <v>0</v>
      </c>
      <c r="F26" s="330" t="s">
        <v>346</v>
      </c>
      <c r="G26" s="59"/>
      <c r="H26" s="20"/>
      <c r="I26" s="20"/>
      <c r="J26" s="21">
        <f t="shared" si="0"/>
        <v>0</v>
      </c>
    </row>
    <row r="27" spans="1:10" ht="19.5" customHeight="1" x14ac:dyDescent="0.25">
      <c r="A27" s="320"/>
      <c r="B27" s="323"/>
      <c r="C27" s="325"/>
      <c r="D27" s="325"/>
      <c r="E27" s="325"/>
      <c r="F27" s="328"/>
      <c r="G27" s="59"/>
      <c r="H27" s="20"/>
      <c r="I27" s="20"/>
      <c r="J27" s="21">
        <f t="shared" si="0"/>
        <v>0</v>
      </c>
    </row>
    <row r="28" spans="1:10" ht="19.5" customHeight="1" x14ac:dyDescent="0.25">
      <c r="A28" s="320"/>
      <c r="B28" s="323"/>
      <c r="C28" s="326"/>
      <c r="D28" s="326"/>
      <c r="E28" s="326"/>
      <c r="F28" s="328"/>
      <c r="G28" s="59"/>
      <c r="H28" s="20"/>
      <c r="I28" s="20"/>
      <c r="J28" s="21">
        <f t="shared" si="0"/>
        <v>0</v>
      </c>
    </row>
    <row r="29" spans="1:10" ht="19.5" customHeight="1" x14ac:dyDescent="0.25">
      <c r="A29" s="320"/>
      <c r="B29" s="323"/>
      <c r="C29" s="329"/>
      <c r="D29" s="329"/>
      <c r="E29" s="329">
        <f>+C29*D29</f>
        <v>0</v>
      </c>
      <c r="F29" s="330" t="s">
        <v>347</v>
      </c>
      <c r="G29" s="59"/>
      <c r="H29" s="20"/>
      <c r="I29" s="20"/>
      <c r="J29" s="21">
        <f t="shared" si="0"/>
        <v>0</v>
      </c>
    </row>
    <row r="30" spans="1:10" ht="19.5" customHeight="1" x14ac:dyDescent="0.25">
      <c r="A30" s="320"/>
      <c r="B30" s="323"/>
      <c r="C30" s="325"/>
      <c r="D30" s="325"/>
      <c r="E30" s="325"/>
      <c r="F30" s="328"/>
      <c r="G30" s="59"/>
      <c r="H30" s="20"/>
      <c r="I30" s="20"/>
      <c r="J30" s="21">
        <f t="shared" si="0"/>
        <v>0</v>
      </c>
    </row>
    <row r="31" spans="1:10" ht="19.5" customHeight="1" x14ac:dyDescent="0.25">
      <c r="A31" s="320"/>
      <c r="B31" s="323"/>
      <c r="C31" s="326"/>
      <c r="D31" s="326"/>
      <c r="E31" s="326"/>
      <c r="F31" s="328"/>
      <c r="G31" s="59"/>
      <c r="H31" s="20"/>
      <c r="I31" s="20"/>
      <c r="J31" s="21">
        <f t="shared" si="0"/>
        <v>0</v>
      </c>
    </row>
    <row r="32" spans="1:10" ht="19.5" customHeight="1" x14ac:dyDescent="0.25">
      <c r="A32" s="320"/>
      <c r="B32" s="323"/>
      <c r="C32" s="329"/>
      <c r="D32" s="329"/>
      <c r="E32" s="329">
        <f>+C32*D32</f>
        <v>0</v>
      </c>
      <c r="F32" s="330" t="s">
        <v>348</v>
      </c>
      <c r="G32" s="59"/>
      <c r="H32" s="20"/>
      <c r="I32" s="20"/>
      <c r="J32" s="21">
        <f t="shared" si="0"/>
        <v>0</v>
      </c>
    </row>
    <row r="33" spans="1:10" ht="19.5" customHeight="1" x14ac:dyDescent="0.25">
      <c r="A33" s="320"/>
      <c r="B33" s="323"/>
      <c r="C33" s="325"/>
      <c r="D33" s="325"/>
      <c r="E33" s="325"/>
      <c r="F33" s="328"/>
      <c r="G33" s="59"/>
      <c r="H33" s="20"/>
      <c r="I33" s="20"/>
      <c r="J33" s="21">
        <f t="shared" si="0"/>
        <v>0</v>
      </c>
    </row>
    <row r="34" spans="1:10" ht="19.5" customHeight="1" x14ac:dyDescent="0.25">
      <c r="A34" s="320"/>
      <c r="B34" s="323"/>
      <c r="C34" s="326"/>
      <c r="D34" s="326"/>
      <c r="E34" s="326"/>
      <c r="F34" s="328"/>
      <c r="G34" s="59"/>
      <c r="H34" s="20"/>
      <c r="I34" s="20"/>
      <c r="J34" s="21">
        <f t="shared" si="0"/>
        <v>0</v>
      </c>
    </row>
    <row r="35" spans="1:10" ht="19.5" customHeight="1" x14ac:dyDescent="0.25">
      <c r="A35" s="320"/>
      <c r="B35" s="323"/>
      <c r="C35" s="329"/>
      <c r="D35" s="329"/>
      <c r="E35" s="329">
        <f>+C35*D35</f>
        <v>0</v>
      </c>
      <c r="F35" s="331" t="s">
        <v>349</v>
      </c>
      <c r="G35" s="59"/>
      <c r="H35" s="20"/>
      <c r="I35" s="20"/>
      <c r="J35" s="21">
        <f t="shared" si="0"/>
        <v>0</v>
      </c>
    </row>
    <row r="36" spans="1:10" ht="19.5" customHeight="1" x14ac:dyDescent="0.25">
      <c r="A36" s="320"/>
      <c r="B36" s="323"/>
      <c r="C36" s="325"/>
      <c r="D36" s="325"/>
      <c r="E36" s="325"/>
      <c r="F36" s="328"/>
      <c r="G36" s="59"/>
      <c r="H36" s="20"/>
      <c r="I36" s="20"/>
      <c r="J36" s="21">
        <f t="shared" si="0"/>
        <v>0</v>
      </c>
    </row>
    <row r="37" spans="1:10" ht="19.5" customHeight="1" thickBot="1" x14ac:dyDescent="0.3">
      <c r="A37" s="321"/>
      <c r="B37" s="332"/>
      <c r="C37" s="333"/>
      <c r="D37" s="333"/>
      <c r="E37" s="333"/>
      <c r="F37" s="334"/>
      <c r="G37" s="60"/>
      <c r="H37" s="22"/>
      <c r="I37" s="22"/>
      <c r="J37" s="23">
        <f t="shared" si="0"/>
        <v>0</v>
      </c>
    </row>
    <row r="38" spans="1:10" ht="13" thickTop="1" x14ac:dyDescent="0.25"/>
    <row r="39" spans="1:10" x14ac:dyDescent="0.25">
      <c r="A39" s="24" t="s">
        <v>350</v>
      </c>
    </row>
    <row r="40" spans="1:10" ht="13" x14ac:dyDescent="0.3">
      <c r="A40" s="335" t="s">
        <v>351</v>
      </c>
      <c r="B40" s="335"/>
      <c r="C40" s="335"/>
      <c r="D40" s="335"/>
      <c r="E40" s="335"/>
      <c r="F40" s="335"/>
      <c r="G40" s="335"/>
      <c r="H40" s="335"/>
      <c r="I40" s="335"/>
      <c r="J40" s="335"/>
    </row>
    <row r="67" ht="12" customHeight="1" x14ac:dyDescent="0.25"/>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r:id="rId1"/>
  <headerFooter alignWithMargins="0">
    <oddHeader>&amp;L&amp;12Prilog 7.</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53125" defaultRowHeight="12.5" x14ac:dyDescent="0.25"/>
  <cols>
    <col min="1" max="2" width="11.453125" customWidth="1"/>
    <col min="3" max="4" width="24.81640625" customWidth="1"/>
    <col min="5" max="9" width="25" customWidth="1"/>
    <col min="10" max="13" width="12.7265625" customWidth="1"/>
  </cols>
  <sheetData>
    <row r="1" spans="1:13" ht="31" customHeight="1" x14ac:dyDescent="0.35">
      <c r="A1" s="262" t="s">
        <v>45</v>
      </c>
      <c r="B1" s="263"/>
      <c r="C1" s="263"/>
      <c r="D1" s="263"/>
      <c r="E1" s="266"/>
      <c r="F1" s="267"/>
      <c r="G1" s="267"/>
      <c r="H1" s="267"/>
      <c r="I1" s="267"/>
      <c r="J1" s="267"/>
      <c r="K1" s="267"/>
      <c r="L1" s="267"/>
      <c r="M1" s="268"/>
    </row>
    <row r="2" spans="1:13" ht="31" customHeight="1" x14ac:dyDescent="0.35">
      <c r="A2" s="262" t="s">
        <v>46</v>
      </c>
      <c r="B2" s="263"/>
      <c r="C2" s="263"/>
      <c r="D2" s="263"/>
      <c r="E2" s="57"/>
      <c r="F2" s="43" t="s">
        <v>47</v>
      </c>
      <c r="G2" s="58"/>
      <c r="H2" s="43" t="s">
        <v>48</v>
      </c>
      <c r="I2" s="58"/>
      <c r="J2" s="32"/>
      <c r="K2" s="32"/>
      <c r="L2" s="32"/>
      <c r="M2" s="33"/>
    </row>
    <row r="3" spans="1:13" ht="31" customHeight="1" x14ac:dyDescent="0.35">
      <c r="A3" s="262" t="s">
        <v>49</v>
      </c>
      <c r="B3" s="263"/>
      <c r="C3" s="263" t="s">
        <v>50</v>
      </c>
      <c r="D3" s="263"/>
      <c r="E3" s="266"/>
      <c r="F3" s="267"/>
      <c r="G3" s="267"/>
      <c r="H3" s="267"/>
      <c r="I3" s="267"/>
      <c r="J3" s="267"/>
      <c r="K3" s="267"/>
      <c r="L3" s="267"/>
      <c r="M3" s="268"/>
    </row>
    <row r="4" spans="1:13" ht="31" customHeight="1" x14ac:dyDescent="0.35">
      <c r="A4" s="262" t="s">
        <v>51</v>
      </c>
      <c r="B4" s="263"/>
      <c r="C4" s="263"/>
      <c r="D4" s="263"/>
      <c r="E4" s="57"/>
      <c r="F4" s="43" t="s">
        <v>47</v>
      </c>
      <c r="G4" s="58"/>
      <c r="H4" s="43" t="s">
        <v>48</v>
      </c>
      <c r="I4" s="58"/>
      <c r="J4" s="32"/>
      <c r="K4" s="32"/>
      <c r="L4" s="32"/>
      <c r="M4" s="33"/>
    </row>
    <row r="5" spans="1:13" ht="31" customHeight="1" x14ac:dyDescent="0.35">
      <c r="A5" s="271" t="s">
        <v>52</v>
      </c>
      <c r="B5" s="272"/>
      <c r="C5" s="272" t="s">
        <v>53</v>
      </c>
      <c r="D5" s="272"/>
      <c r="E5" s="269"/>
      <c r="F5" s="270"/>
      <c r="G5" s="270"/>
      <c r="H5" s="267"/>
      <c r="I5" s="267"/>
      <c r="J5" s="267"/>
      <c r="K5" s="267"/>
      <c r="L5" s="267"/>
      <c r="M5" s="268"/>
    </row>
    <row r="6" spans="1:13" ht="23.25" customHeight="1" x14ac:dyDescent="0.25">
      <c r="A6" s="30"/>
      <c r="B6" s="56"/>
      <c r="C6" s="264" t="s">
        <v>54</v>
      </c>
      <c r="D6" s="264"/>
      <c r="E6" s="264"/>
      <c r="F6" s="264"/>
      <c r="G6" s="265"/>
      <c r="H6" s="273" t="s">
        <v>55</v>
      </c>
      <c r="I6" s="273"/>
      <c r="J6" s="273"/>
      <c r="K6" s="273"/>
      <c r="L6" s="273"/>
      <c r="M6" s="274"/>
    </row>
    <row r="7" spans="1:13" ht="29.15" customHeight="1" x14ac:dyDescent="0.25">
      <c r="A7" s="253" t="s">
        <v>56</v>
      </c>
      <c r="B7" s="253" t="s">
        <v>57</v>
      </c>
      <c r="C7" s="249" t="s">
        <v>58</v>
      </c>
      <c r="D7" s="251" t="s">
        <v>59</v>
      </c>
      <c r="E7" s="251" t="s">
        <v>60</v>
      </c>
      <c r="F7" s="251" t="s">
        <v>61</v>
      </c>
      <c r="G7" s="251" t="s">
        <v>62</v>
      </c>
      <c r="H7" s="252" t="s">
        <v>63</v>
      </c>
      <c r="I7" s="252" t="s">
        <v>64</v>
      </c>
      <c r="J7" s="275" t="s">
        <v>65</v>
      </c>
      <c r="K7" s="276"/>
      <c r="L7" s="275" t="s">
        <v>66</v>
      </c>
      <c r="M7" s="276"/>
    </row>
    <row r="8" spans="1:13" ht="31" customHeight="1" x14ac:dyDescent="0.25">
      <c r="A8" s="250"/>
      <c r="B8" s="254"/>
      <c r="C8" s="250"/>
      <c r="D8" s="250"/>
      <c r="E8" s="250"/>
      <c r="F8" s="250"/>
      <c r="G8" s="255"/>
      <c r="H8" s="250"/>
      <c r="I8" s="250"/>
      <c r="J8" s="277"/>
      <c r="K8" s="278"/>
      <c r="L8" s="277" t="s">
        <v>66</v>
      </c>
      <c r="M8" s="278"/>
    </row>
    <row r="9" spans="1:13" ht="31" customHeight="1" x14ac:dyDescent="0.25">
      <c r="A9" s="246"/>
      <c r="B9" s="246"/>
      <c r="C9" s="246"/>
      <c r="D9" s="246"/>
      <c r="E9" s="246"/>
      <c r="F9" s="84"/>
      <c r="G9" s="84"/>
      <c r="H9" s="84"/>
      <c r="I9" s="84"/>
      <c r="J9" s="258"/>
      <c r="K9" s="259"/>
      <c r="L9" s="258"/>
      <c r="M9" s="259"/>
    </row>
    <row r="10" spans="1:13" ht="31" customHeight="1" x14ac:dyDescent="0.25">
      <c r="A10" s="247"/>
      <c r="B10" s="247"/>
      <c r="C10" s="247"/>
      <c r="D10" s="247"/>
      <c r="E10" s="247"/>
      <c r="F10" s="44"/>
      <c r="G10" s="44"/>
      <c r="H10" s="44"/>
      <c r="I10" s="44"/>
      <c r="J10" s="260"/>
      <c r="K10" s="261"/>
      <c r="L10" s="260"/>
      <c r="M10" s="261"/>
    </row>
    <row r="11" spans="1:13" ht="31" customHeight="1" x14ac:dyDescent="0.25">
      <c r="A11" s="247"/>
      <c r="B11" s="247"/>
      <c r="C11" s="247"/>
      <c r="D11" s="247"/>
      <c r="E11" s="247"/>
      <c r="F11" s="45"/>
      <c r="G11" s="45"/>
      <c r="H11" s="45"/>
      <c r="I11" s="45"/>
      <c r="J11" s="256" t="s">
        <v>67</v>
      </c>
      <c r="K11" s="256" t="s">
        <v>68</v>
      </c>
      <c r="L11" s="256" t="s">
        <v>69</v>
      </c>
      <c r="M11" s="256" t="s">
        <v>70</v>
      </c>
    </row>
    <row r="12" spans="1:13" ht="31" customHeight="1" x14ac:dyDescent="0.25">
      <c r="A12" s="247"/>
      <c r="B12" s="247"/>
      <c r="C12" s="247"/>
      <c r="D12" s="247"/>
      <c r="E12" s="247"/>
      <c r="F12" s="45"/>
      <c r="G12" s="45"/>
      <c r="H12" s="45"/>
      <c r="I12" s="45"/>
      <c r="J12" s="257"/>
      <c r="K12" s="257"/>
      <c r="L12" s="257"/>
      <c r="M12" s="257"/>
    </row>
    <row r="13" spans="1:13" ht="31" customHeight="1" x14ac:dyDescent="0.25">
      <c r="A13" s="247"/>
      <c r="B13" s="247"/>
      <c r="C13" s="247"/>
      <c r="D13" s="247"/>
      <c r="E13" s="247"/>
      <c r="F13" s="45"/>
      <c r="G13" s="45"/>
      <c r="H13" s="45"/>
      <c r="I13" s="45"/>
      <c r="J13" s="258"/>
      <c r="K13" s="259"/>
      <c r="L13" s="258"/>
      <c r="M13" s="259"/>
    </row>
    <row r="14" spans="1:13" ht="30" customHeight="1" x14ac:dyDescent="0.25">
      <c r="A14" s="248"/>
      <c r="B14" s="248"/>
      <c r="C14" s="248"/>
      <c r="D14" s="248"/>
      <c r="E14" s="248"/>
      <c r="F14" s="91"/>
      <c r="G14" s="91"/>
      <c r="H14" s="91"/>
      <c r="I14" s="91"/>
      <c r="J14" s="260"/>
      <c r="K14" s="261"/>
      <c r="L14" s="260"/>
      <c r="M14" s="261"/>
    </row>
    <row r="16" spans="1:13" ht="14" x14ac:dyDescent="0.3">
      <c r="C16" s="46" t="s">
        <v>71</v>
      </c>
    </row>
    <row r="17" spans="3:13" ht="14" x14ac:dyDescent="0.3">
      <c r="C17" s="245" t="s">
        <v>72</v>
      </c>
      <c r="D17" s="245"/>
      <c r="E17" s="245"/>
      <c r="F17" s="245"/>
      <c r="G17" s="245"/>
    </row>
    <row r="18" spans="3:13" ht="22.5" customHeight="1" x14ac:dyDescent="0.3">
      <c r="C18" s="1" t="s">
        <v>73</v>
      </c>
      <c r="D18" s="1"/>
      <c r="E18" s="1"/>
      <c r="F18" s="1"/>
      <c r="G18" s="1"/>
      <c r="H18" s="1"/>
      <c r="I18" s="1"/>
      <c r="J18" s="1"/>
      <c r="K18" s="1"/>
      <c r="L18" s="1"/>
      <c r="M18" s="1"/>
    </row>
    <row r="19" spans="3:13" ht="14" x14ac:dyDescent="0.3">
      <c r="C19" s="245" t="s">
        <v>74</v>
      </c>
      <c r="D19" s="245"/>
      <c r="E19" s="245"/>
      <c r="F19" s="245"/>
      <c r="G19" s="245"/>
    </row>
    <row r="20" spans="3:13" ht="24" customHeight="1" x14ac:dyDescent="0.3">
      <c r="C20" s="1" t="s">
        <v>75</v>
      </c>
      <c r="D20" s="1"/>
      <c r="E20" s="1"/>
      <c r="F20" s="1"/>
      <c r="G20" s="1"/>
      <c r="H20" s="1"/>
      <c r="I20" s="1"/>
      <c r="J20" s="1"/>
      <c r="K20" s="1"/>
      <c r="L20" s="1"/>
      <c r="M20" s="1"/>
    </row>
    <row r="21" spans="3:13" ht="24" customHeight="1" x14ac:dyDescent="0.3">
      <c r="C21" s="1" t="s">
        <v>76</v>
      </c>
      <c r="D21" s="1"/>
      <c r="E21" s="1"/>
      <c r="F21" s="1"/>
      <c r="G21" s="1"/>
      <c r="H21" s="1"/>
      <c r="I21" s="1"/>
      <c r="J21" s="1"/>
      <c r="K21" s="1"/>
      <c r="L21" s="1"/>
      <c r="M21" s="1"/>
    </row>
    <row r="22" spans="3:13" ht="64.5" customHeight="1" x14ac:dyDescent="0.3">
      <c r="C22" s="244" t="s">
        <v>77</v>
      </c>
      <c r="D22" s="244"/>
      <c r="E22" s="244"/>
      <c r="F22" s="244"/>
      <c r="G22" s="244"/>
    </row>
    <row r="23" spans="3:13" ht="78.75" customHeight="1" x14ac:dyDescent="0.3">
      <c r="C23" s="244" t="s">
        <v>78</v>
      </c>
      <c r="D23" s="244"/>
      <c r="E23" s="244"/>
      <c r="F23" s="244"/>
      <c r="G23" s="244"/>
    </row>
    <row r="24" spans="3:13" ht="32.25" customHeight="1" x14ac:dyDescent="0.3">
      <c r="C24" s="244" t="s">
        <v>79</v>
      </c>
      <c r="D24" s="244"/>
      <c r="E24" s="244"/>
      <c r="F24" s="244"/>
      <c r="G24" s="244"/>
    </row>
    <row r="25" spans="3:13" ht="54" customHeight="1" x14ac:dyDescent="0.3">
      <c r="C25" s="244" t="s">
        <v>80</v>
      </c>
      <c r="D25" s="244"/>
      <c r="E25" s="244"/>
      <c r="F25" s="244"/>
      <c r="G25" s="244"/>
    </row>
    <row r="26" spans="3:13" ht="63" customHeight="1" x14ac:dyDescent="0.3">
      <c r="C26" s="244" t="s">
        <v>81</v>
      </c>
      <c r="D26" s="244"/>
      <c r="E26" s="244"/>
      <c r="F26" s="244"/>
      <c r="G26" s="244"/>
    </row>
    <row r="27" spans="3:13" ht="44.25" customHeight="1" x14ac:dyDescent="0.3">
      <c r="C27" s="244" t="s">
        <v>82</v>
      </c>
      <c r="D27" s="244"/>
      <c r="E27" s="244"/>
      <c r="F27" s="244"/>
      <c r="G27" s="244"/>
    </row>
    <row r="28" spans="3:13" ht="59.25" customHeight="1" x14ac:dyDescent="0.3">
      <c r="C28" s="244" t="s">
        <v>83</v>
      </c>
      <c r="D28" s="244"/>
      <c r="E28" s="244"/>
      <c r="F28" s="244"/>
      <c r="G28" s="244"/>
    </row>
    <row r="29" spans="3:13" ht="62.25" customHeight="1" x14ac:dyDescent="0.3">
      <c r="C29" s="244" t="s">
        <v>84</v>
      </c>
      <c r="D29" s="244"/>
      <c r="E29" s="244"/>
      <c r="F29" s="244"/>
      <c r="G29" s="244"/>
      <c r="H29" s="1"/>
      <c r="I29" s="1"/>
      <c r="J29" s="1"/>
      <c r="K29" s="1"/>
      <c r="L29" s="1"/>
      <c r="M29" s="1"/>
    </row>
    <row r="30" spans="3:13" ht="112.5" customHeight="1" x14ac:dyDescent="0.3">
      <c r="C30" s="244" t="s">
        <v>85</v>
      </c>
      <c r="D30" s="244"/>
      <c r="E30" s="244"/>
      <c r="F30" s="244"/>
      <c r="G30" s="244"/>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53125" defaultRowHeight="12.5" x14ac:dyDescent="0.25"/>
  <cols>
    <col min="1" max="2" width="37.1796875" customWidth="1"/>
    <col min="3" max="6" width="29.1796875" customWidth="1"/>
    <col min="7" max="8" width="23.1796875" customWidth="1"/>
  </cols>
  <sheetData>
    <row r="1" spans="1:8" ht="31" customHeight="1" x14ac:dyDescent="0.25">
      <c r="A1" s="25" t="s">
        <v>86</v>
      </c>
      <c r="B1" s="57"/>
      <c r="C1" s="34"/>
      <c r="D1" s="34"/>
      <c r="E1" s="34"/>
      <c r="F1" s="34"/>
      <c r="G1" s="34"/>
      <c r="H1" s="35"/>
    </row>
    <row r="2" spans="1:8" ht="31" customHeight="1" x14ac:dyDescent="0.25">
      <c r="A2" s="25" t="s">
        <v>46</v>
      </c>
      <c r="B2" s="57"/>
      <c r="C2" s="43" t="s">
        <v>47</v>
      </c>
      <c r="D2" s="58"/>
      <c r="E2" s="43" t="s">
        <v>48</v>
      </c>
      <c r="F2" s="58"/>
      <c r="G2" s="282"/>
      <c r="H2" s="283"/>
    </row>
    <row r="3" spans="1:8" ht="31" customHeight="1" x14ac:dyDescent="0.25">
      <c r="A3" s="16" t="s">
        <v>87</v>
      </c>
      <c r="B3" s="57"/>
      <c r="C3" s="34"/>
      <c r="D3" s="34"/>
      <c r="E3" s="34"/>
      <c r="F3" s="34"/>
      <c r="G3" s="34"/>
      <c r="H3" s="35"/>
    </row>
    <row r="4" spans="1:8" ht="31" customHeight="1" x14ac:dyDescent="0.25">
      <c r="A4" s="16" t="s">
        <v>51</v>
      </c>
      <c r="B4" s="57"/>
      <c r="C4" s="43" t="s">
        <v>47</v>
      </c>
      <c r="D4" s="58"/>
      <c r="E4" s="43" t="s">
        <v>48</v>
      </c>
      <c r="F4" s="58"/>
      <c r="G4" s="282"/>
      <c r="H4" s="283"/>
    </row>
    <row r="5" spans="1:8" ht="31" customHeight="1" x14ac:dyDescent="0.25">
      <c r="A5" s="16" t="s">
        <v>53</v>
      </c>
      <c r="B5" s="284"/>
      <c r="C5" s="285"/>
      <c r="D5" s="285"/>
      <c r="E5" s="285"/>
      <c r="F5" s="285"/>
      <c r="G5" s="285"/>
      <c r="H5" s="286"/>
    </row>
    <row r="6" spans="1:8" ht="25" customHeight="1" x14ac:dyDescent="0.25">
      <c r="A6" s="287" t="s">
        <v>88</v>
      </c>
      <c r="B6" s="288"/>
      <c r="C6" s="288"/>
      <c r="D6" s="288"/>
      <c r="E6" s="288"/>
      <c r="F6" s="288"/>
      <c r="G6" s="288"/>
      <c r="H6" s="288"/>
    </row>
    <row r="7" spans="1:8" ht="42" x14ac:dyDescent="0.25">
      <c r="A7" s="26" t="s">
        <v>58</v>
      </c>
      <c r="B7" s="26" t="s">
        <v>59</v>
      </c>
      <c r="C7" s="26" t="s">
        <v>89</v>
      </c>
      <c r="D7" s="27" t="s">
        <v>90</v>
      </c>
      <c r="E7" s="27" t="s">
        <v>91</v>
      </c>
      <c r="F7" s="27" t="s">
        <v>92</v>
      </c>
      <c r="G7" s="27" t="s">
        <v>63</v>
      </c>
      <c r="H7" s="27" t="s">
        <v>93</v>
      </c>
    </row>
    <row r="8" spans="1:8" x14ac:dyDescent="0.25">
      <c r="A8" s="281"/>
      <c r="B8" s="279"/>
      <c r="C8" s="279"/>
      <c r="D8" s="279"/>
      <c r="E8" s="279"/>
      <c r="F8" s="279"/>
      <c r="G8" s="4"/>
      <c r="H8" s="5"/>
    </row>
    <row r="9" spans="1:8" x14ac:dyDescent="0.25">
      <c r="A9" s="281"/>
      <c r="B9" s="280"/>
      <c r="C9" s="280"/>
      <c r="D9" s="280"/>
      <c r="E9" s="280"/>
      <c r="F9" s="280"/>
      <c r="G9" s="4"/>
      <c r="H9" s="5"/>
    </row>
    <row r="10" spans="1:8" x14ac:dyDescent="0.25">
      <c r="A10" s="281"/>
      <c r="B10" s="257"/>
      <c r="C10" s="257"/>
      <c r="D10" s="257"/>
      <c r="E10" s="257"/>
      <c r="F10" s="257"/>
      <c r="G10" s="4"/>
      <c r="H10" s="5"/>
    </row>
    <row r="11" spans="1:8" x14ac:dyDescent="0.25">
      <c r="A11" s="281"/>
      <c r="B11" s="279"/>
      <c r="C11" s="279"/>
      <c r="D11" s="279"/>
      <c r="E11" s="279"/>
      <c r="F11" s="279"/>
      <c r="G11" s="4"/>
      <c r="H11" s="5"/>
    </row>
    <row r="12" spans="1:8" x14ac:dyDescent="0.25">
      <c r="A12" s="281"/>
      <c r="B12" s="280"/>
      <c r="C12" s="280"/>
      <c r="D12" s="280"/>
      <c r="E12" s="280"/>
      <c r="F12" s="280"/>
      <c r="G12" s="4"/>
      <c r="H12" s="5"/>
    </row>
    <row r="13" spans="1:8" x14ac:dyDescent="0.25">
      <c r="A13" s="281"/>
      <c r="B13" s="257"/>
      <c r="C13" s="257"/>
      <c r="D13" s="257"/>
      <c r="E13" s="257"/>
      <c r="F13" s="257"/>
      <c r="G13" s="4"/>
      <c r="H13" s="5"/>
    </row>
    <row r="14" spans="1:8" x14ac:dyDescent="0.25">
      <c r="A14" s="281"/>
      <c r="B14" s="279"/>
      <c r="C14" s="279"/>
      <c r="D14" s="279"/>
      <c r="E14" s="279"/>
      <c r="F14" s="279"/>
      <c r="G14" s="4"/>
      <c r="H14" s="5"/>
    </row>
    <row r="15" spans="1:8" x14ac:dyDescent="0.25">
      <c r="A15" s="281"/>
      <c r="B15" s="280"/>
      <c r="C15" s="280"/>
      <c r="D15" s="280"/>
      <c r="E15" s="280"/>
      <c r="F15" s="280"/>
      <c r="G15" s="4"/>
      <c r="H15" s="5"/>
    </row>
    <row r="16" spans="1:8" x14ac:dyDescent="0.25">
      <c r="A16" s="281"/>
      <c r="B16" s="257"/>
      <c r="C16" s="257"/>
      <c r="D16" s="257"/>
      <c r="E16" s="257"/>
      <c r="F16" s="257"/>
      <c r="G16" s="4"/>
      <c r="H16" s="5"/>
    </row>
    <row r="17" spans="1:8" x14ac:dyDescent="0.25">
      <c r="A17" s="281"/>
      <c r="B17" s="279"/>
      <c r="C17" s="279"/>
      <c r="D17" s="279"/>
      <c r="E17" s="279"/>
      <c r="F17" s="279"/>
      <c r="G17" s="4"/>
      <c r="H17" s="5"/>
    </row>
    <row r="18" spans="1:8" x14ac:dyDescent="0.25">
      <c r="A18" s="281"/>
      <c r="B18" s="280"/>
      <c r="C18" s="280"/>
      <c r="D18" s="280"/>
      <c r="E18" s="280"/>
      <c r="F18" s="280"/>
      <c r="G18" s="4"/>
      <c r="H18" s="5"/>
    </row>
    <row r="19" spans="1:8" x14ac:dyDescent="0.25">
      <c r="A19" s="281"/>
      <c r="B19" s="257"/>
      <c r="C19" s="257"/>
      <c r="D19" s="257"/>
      <c r="E19" s="257"/>
      <c r="F19" s="257"/>
      <c r="G19" s="4"/>
      <c r="H19" s="5"/>
    </row>
    <row r="20" spans="1:8" x14ac:dyDescent="0.25">
      <c r="A20" s="281"/>
      <c r="B20" s="279"/>
      <c r="C20" s="279"/>
      <c r="D20" s="279"/>
      <c r="E20" s="279"/>
      <c r="F20" s="279"/>
      <c r="G20" s="4"/>
      <c r="H20" s="5"/>
    </row>
    <row r="21" spans="1:8" x14ac:dyDescent="0.25">
      <c r="A21" s="281"/>
      <c r="B21" s="280"/>
      <c r="C21" s="280"/>
      <c r="D21" s="280"/>
      <c r="E21" s="280"/>
      <c r="F21" s="280"/>
      <c r="G21" s="4"/>
      <c r="H21" s="5"/>
    </row>
    <row r="22" spans="1:8" x14ac:dyDescent="0.25">
      <c r="A22" s="281"/>
      <c r="B22" s="257"/>
      <c r="C22" s="257"/>
      <c r="D22" s="257"/>
      <c r="E22" s="257"/>
      <c r="F22" s="257"/>
      <c r="G22" s="4"/>
      <c r="H22" s="5"/>
    </row>
    <row r="23" spans="1:8" x14ac:dyDescent="0.25">
      <c r="A23" s="281"/>
      <c r="B23" s="279"/>
      <c r="C23" s="279"/>
      <c r="D23" s="279"/>
      <c r="E23" s="279"/>
      <c r="F23" s="279"/>
      <c r="G23" s="4"/>
      <c r="H23" s="5"/>
    </row>
    <row r="24" spans="1:8" x14ac:dyDescent="0.25">
      <c r="A24" s="281"/>
      <c r="B24" s="280"/>
      <c r="C24" s="280"/>
      <c r="D24" s="280"/>
      <c r="E24" s="280"/>
      <c r="F24" s="280"/>
      <c r="G24" s="4"/>
      <c r="H24" s="5"/>
    </row>
    <row r="25" spans="1:8" x14ac:dyDescent="0.25">
      <c r="A25" s="281"/>
      <c r="B25" s="257"/>
      <c r="C25" s="257"/>
      <c r="D25" s="257"/>
      <c r="E25" s="257"/>
      <c r="F25" s="257"/>
      <c r="G25" s="4"/>
      <c r="H25" s="5"/>
    </row>
    <row r="26" spans="1:8" x14ac:dyDescent="0.25">
      <c r="A26" s="281"/>
      <c r="B26" s="279"/>
      <c r="C26" s="279"/>
      <c r="D26" s="279"/>
      <c r="E26" s="279"/>
      <c r="F26" s="279"/>
      <c r="G26" s="4"/>
      <c r="H26" s="5"/>
    </row>
    <row r="27" spans="1:8" x14ac:dyDescent="0.25">
      <c r="A27" s="281"/>
      <c r="B27" s="280"/>
      <c r="C27" s="280"/>
      <c r="D27" s="280"/>
      <c r="E27" s="280"/>
      <c r="F27" s="280"/>
      <c r="G27" s="4"/>
      <c r="H27" s="5"/>
    </row>
    <row r="28" spans="1:8" x14ac:dyDescent="0.25">
      <c r="A28" s="281"/>
      <c r="B28" s="257"/>
      <c r="C28" s="257"/>
      <c r="D28" s="257"/>
      <c r="E28" s="257"/>
      <c r="F28" s="257"/>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53125" defaultRowHeight="12.5" x14ac:dyDescent="0.25"/>
  <cols>
    <col min="1" max="1" width="39.26953125" customWidth="1"/>
    <col min="2" max="2" width="24.1796875" customWidth="1"/>
    <col min="3" max="4" width="23.1796875" customWidth="1"/>
    <col min="5" max="5" width="10.453125" bestFit="1" customWidth="1"/>
    <col min="6" max="6" width="12.453125" bestFit="1" customWidth="1"/>
    <col min="7" max="10" width="14.7265625" customWidth="1"/>
  </cols>
  <sheetData>
    <row r="1" spans="1:10" ht="30" customHeight="1" x14ac:dyDescent="0.25">
      <c r="A1" s="25" t="s">
        <v>86</v>
      </c>
      <c r="B1" s="284"/>
      <c r="C1" s="285"/>
      <c r="D1" s="285"/>
      <c r="E1" s="285"/>
      <c r="F1" s="285"/>
      <c r="G1" s="285"/>
      <c r="H1" s="285"/>
      <c r="I1" s="285"/>
      <c r="J1" s="286"/>
    </row>
    <row r="2" spans="1:10" ht="30" customHeight="1" x14ac:dyDescent="0.25">
      <c r="A2" s="25" t="s">
        <v>46</v>
      </c>
      <c r="B2" s="57"/>
      <c r="C2" s="43" t="s">
        <v>47</v>
      </c>
      <c r="D2" s="58"/>
      <c r="E2" s="293" t="s">
        <v>48</v>
      </c>
      <c r="F2" s="293"/>
      <c r="G2" s="294"/>
      <c r="H2" s="294"/>
      <c r="I2" s="32"/>
      <c r="J2" s="33"/>
    </row>
    <row r="3" spans="1:10" ht="30" customHeight="1" x14ac:dyDescent="0.25">
      <c r="A3" s="16" t="s">
        <v>94</v>
      </c>
      <c r="B3" s="57"/>
      <c r="C3" s="292"/>
      <c r="D3" s="267"/>
      <c r="E3" s="267"/>
      <c r="F3" s="267"/>
      <c r="G3" s="267"/>
      <c r="H3" s="267"/>
      <c r="I3" s="267"/>
      <c r="J3" s="268"/>
    </row>
    <row r="4" spans="1:10" ht="30" customHeight="1" x14ac:dyDescent="0.25">
      <c r="A4" s="16" t="s">
        <v>51</v>
      </c>
      <c r="B4" s="57"/>
      <c r="C4" s="43" t="s">
        <v>47</v>
      </c>
      <c r="D4" s="58"/>
      <c r="E4" s="293" t="s">
        <v>48</v>
      </c>
      <c r="F4" s="293"/>
      <c r="G4" s="294"/>
      <c r="H4" s="294"/>
      <c r="I4" s="32"/>
      <c r="J4" s="33"/>
    </row>
    <row r="5" spans="1:10" ht="30" customHeight="1" x14ac:dyDescent="0.25">
      <c r="A5" s="16" t="s">
        <v>52</v>
      </c>
      <c r="B5" s="284"/>
      <c r="C5" s="285"/>
      <c r="D5" s="285"/>
      <c r="E5" s="285"/>
      <c r="F5" s="285"/>
      <c r="G5" s="285"/>
      <c r="H5" s="285"/>
      <c r="I5" s="285"/>
      <c r="J5" s="286"/>
    </row>
    <row r="6" spans="1:10" ht="25" customHeight="1" x14ac:dyDescent="0.25">
      <c r="A6" s="289" t="s">
        <v>95</v>
      </c>
      <c r="B6" s="290"/>
      <c r="C6" s="290"/>
      <c r="D6" s="290"/>
      <c r="E6" s="290"/>
      <c r="F6" s="290"/>
      <c r="G6" s="290"/>
      <c r="H6" s="290"/>
      <c r="I6" s="290"/>
      <c r="J6" s="291"/>
    </row>
    <row r="7" spans="1:10" ht="42" x14ac:dyDescent="0.25">
      <c r="A7" s="26" t="s">
        <v>58</v>
      </c>
      <c r="B7" s="27" t="s">
        <v>63</v>
      </c>
      <c r="C7" s="27" t="s">
        <v>96</v>
      </c>
      <c r="D7" s="11" t="s">
        <v>97</v>
      </c>
      <c r="E7" s="10" t="s">
        <v>98</v>
      </c>
      <c r="F7" s="11" t="s">
        <v>66</v>
      </c>
      <c r="G7" s="27" t="s">
        <v>67</v>
      </c>
      <c r="H7" s="27" t="s">
        <v>68</v>
      </c>
      <c r="I7" s="27" t="s">
        <v>69</v>
      </c>
      <c r="J7" s="27" t="s">
        <v>70</v>
      </c>
    </row>
    <row r="8" spans="1:10" x14ac:dyDescent="0.25">
      <c r="A8" s="281"/>
      <c r="B8" s="4"/>
      <c r="C8" s="4"/>
      <c r="D8" s="5"/>
      <c r="E8" s="4"/>
      <c r="F8" s="4"/>
      <c r="G8" s="4"/>
      <c r="H8" s="4"/>
      <c r="I8" s="4"/>
      <c r="J8" s="4"/>
    </row>
    <row r="9" spans="1:10" x14ac:dyDescent="0.25">
      <c r="A9" s="281"/>
      <c r="B9" s="4"/>
      <c r="C9" s="4"/>
      <c r="D9" s="5"/>
      <c r="E9" s="4"/>
      <c r="F9" s="4"/>
      <c r="G9" s="4"/>
      <c r="H9" s="4"/>
      <c r="I9" s="4"/>
      <c r="J9" s="4"/>
    </row>
    <row r="10" spans="1:10" x14ac:dyDescent="0.25">
      <c r="A10" s="281"/>
      <c r="B10" s="4"/>
      <c r="C10" s="4"/>
      <c r="D10" s="5"/>
      <c r="E10" s="4"/>
      <c r="F10" s="4"/>
      <c r="G10" s="4"/>
      <c r="H10" s="4"/>
      <c r="I10" s="4"/>
      <c r="J10" s="4"/>
    </row>
    <row r="11" spans="1:10" x14ac:dyDescent="0.25">
      <c r="A11" s="281"/>
      <c r="B11" s="4"/>
      <c r="C11" s="4"/>
      <c r="D11" s="5"/>
      <c r="E11" s="4"/>
      <c r="F11" s="4"/>
      <c r="G11" s="4"/>
      <c r="H11" s="4"/>
      <c r="I11" s="4"/>
      <c r="J11" s="4"/>
    </row>
    <row r="12" spans="1:10" x14ac:dyDescent="0.25">
      <c r="A12" s="281"/>
      <c r="B12" s="4"/>
      <c r="C12" s="4"/>
      <c r="D12" s="5"/>
      <c r="E12" s="4"/>
      <c r="F12" s="4"/>
      <c r="G12" s="4"/>
      <c r="H12" s="4"/>
      <c r="I12" s="4"/>
      <c r="J12" s="4"/>
    </row>
    <row r="13" spans="1:10" x14ac:dyDescent="0.25">
      <c r="A13" s="281"/>
      <c r="B13" s="4"/>
      <c r="C13" s="4"/>
      <c r="D13" s="5"/>
      <c r="E13" s="4"/>
      <c r="F13" s="4"/>
      <c r="G13" s="4"/>
      <c r="H13" s="4"/>
      <c r="I13" s="4"/>
      <c r="J13" s="4"/>
    </row>
    <row r="14" spans="1:10" x14ac:dyDescent="0.25">
      <c r="A14" s="281"/>
      <c r="B14" s="4"/>
      <c r="C14" s="4"/>
      <c r="D14" s="5"/>
      <c r="E14" s="4"/>
      <c r="F14" s="4"/>
      <c r="G14" s="4"/>
      <c r="H14" s="4"/>
      <c r="I14" s="4"/>
      <c r="J14" s="4"/>
    </row>
    <row r="15" spans="1:10" x14ac:dyDescent="0.25">
      <c r="A15" s="281"/>
      <c r="B15" s="4"/>
      <c r="C15" s="4"/>
      <c r="D15" s="5"/>
      <c r="E15" s="4"/>
      <c r="F15" s="4"/>
      <c r="G15" s="4"/>
      <c r="H15" s="4"/>
      <c r="I15" s="4"/>
      <c r="J15" s="4"/>
    </row>
    <row r="16" spans="1:10" x14ac:dyDescent="0.25">
      <c r="A16" s="281"/>
      <c r="B16" s="4"/>
      <c r="C16" s="4"/>
      <c r="D16" s="5"/>
      <c r="E16" s="4"/>
      <c r="F16" s="4"/>
      <c r="G16" s="4"/>
      <c r="H16" s="4"/>
      <c r="I16" s="4"/>
      <c r="J16" s="4"/>
    </row>
    <row r="17" spans="1:10" x14ac:dyDescent="0.25">
      <c r="A17" s="281"/>
      <c r="B17" s="4"/>
      <c r="C17" s="4"/>
      <c r="D17" s="5"/>
      <c r="E17" s="4"/>
      <c r="F17" s="4"/>
      <c r="G17" s="4"/>
      <c r="H17" s="4"/>
      <c r="I17" s="4"/>
      <c r="J17" s="4"/>
    </row>
    <row r="18" spans="1:10" x14ac:dyDescent="0.25">
      <c r="A18" s="281"/>
      <c r="B18" s="4"/>
      <c r="C18" s="4"/>
      <c r="D18" s="5"/>
      <c r="E18" s="4"/>
      <c r="F18" s="4"/>
      <c r="G18" s="4"/>
      <c r="H18" s="4"/>
      <c r="I18" s="4"/>
      <c r="J18" s="4"/>
    </row>
    <row r="19" spans="1:10" x14ac:dyDescent="0.25">
      <c r="A19" s="281"/>
      <c r="B19" s="4"/>
      <c r="C19" s="4"/>
      <c r="D19" s="5"/>
      <c r="E19" s="4"/>
      <c r="F19" s="4"/>
      <c r="G19" s="4"/>
      <c r="H19" s="4"/>
      <c r="I19" s="4"/>
      <c r="J19" s="4"/>
    </row>
    <row r="20" spans="1:10" x14ac:dyDescent="0.25">
      <c r="A20" s="281"/>
      <c r="B20" s="4"/>
      <c r="C20" s="4"/>
      <c r="D20" s="5"/>
      <c r="E20" s="4"/>
      <c r="F20" s="4"/>
      <c r="G20" s="4"/>
      <c r="H20" s="4"/>
      <c r="I20" s="4"/>
      <c r="J20" s="4"/>
    </row>
    <row r="21" spans="1:10" x14ac:dyDescent="0.25">
      <c r="A21" s="281"/>
      <c r="B21" s="4"/>
      <c r="C21" s="4"/>
      <c r="D21" s="5"/>
      <c r="E21" s="4"/>
      <c r="F21" s="4"/>
      <c r="G21" s="4"/>
      <c r="H21" s="4"/>
      <c r="I21" s="4"/>
      <c r="J21" s="4"/>
    </row>
    <row r="22" spans="1:10" x14ac:dyDescent="0.25">
      <c r="A22" s="281"/>
      <c r="B22" s="4"/>
      <c r="C22" s="4"/>
      <c r="D22" s="5"/>
      <c r="E22" s="4"/>
      <c r="F22" s="4"/>
      <c r="G22" s="4"/>
      <c r="H22" s="4"/>
      <c r="I22" s="4"/>
      <c r="J22" s="4"/>
    </row>
    <row r="23" spans="1:10" x14ac:dyDescent="0.25">
      <c r="A23" s="281"/>
      <c r="B23" s="4"/>
      <c r="C23" s="4"/>
      <c r="D23" s="5"/>
      <c r="E23" s="4"/>
      <c r="F23" s="4"/>
      <c r="G23" s="4"/>
      <c r="H23" s="4"/>
      <c r="I23" s="4"/>
      <c r="J23" s="4"/>
    </row>
    <row r="24" spans="1:10" x14ac:dyDescent="0.25">
      <c r="A24" s="281"/>
      <c r="B24" s="4"/>
      <c r="C24" s="4"/>
      <c r="D24" s="5"/>
      <c r="E24" s="4"/>
      <c r="F24" s="4"/>
      <c r="G24" s="4"/>
      <c r="H24" s="4"/>
      <c r="I24" s="4"/>
      <c r="J24" s="4"/>
    </row>
    <row r="25" spans="1:10" x14ac:dyDescent="0.25">
      <c r="A25" s="281"/>
      <c r="B25" s="4"/>
      <c r="C25" s="4"/>
      <c r="D25" s="5"/>
      <c r="E25" s="4"/>
      <c r="F25" s="4"/>
      <c r="G25" s="4"/>
      <c r="H25" s="4"/>
      <c r="I25" s="4"/>
      <c r="J25" s="4"/>
    </row>
    <row r="26" spans="1:10" x14ac:dyDescent="0.25">
      <c r="A26" s="281"/>
      <c r="B26" s="4"/>
      <c r="C26" s="4"/>
      <c r="D26" s="5"/>
      <c r="E26" s="4"/>
      <c r="F26" s="4"/>
      <c r="G26" s="4"/>
      <c r="H26" s="4"/>
      <c r="I26" s="4"/>
      <c r="J26" s="4"/>
    </row>
    <row r="27" spans="1:10" x14ac:dyDescent="0.25">
      <c r="A27" s="281"/>
      <c r="B27" s="4"/>
      <c r="C27" s="4"/>
      <c r="D27" s="5"/>
      <c r="E27" s="4"/>
      <c r="F27" s="4"/>
      <c r="G27" s="4"/>
      <c r="H27" s="4"/>
      <c r="I27" s="4"/>
      <c r="J27" s="4"/>
    </row>
    <row r="28" spans="1:10" x14ac:dyDescent="0.25">
      <c r="A28" s="281"/>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134"/>
  <sheetViews>
    <sheetView tabSelected="1" topLeftCell="H92" zoomScaleNormal="100" workbookViewId="0">
      <selection activeCell="M94" sqref="M94:M96"/>
    </sheetView>
  </sheetViews>
  <sheetFormatPr defaultColWidth="9.1796875" defaultRowHeight="14" x14ac:dyDescent="0.3"/>
  <cols>
    <col min="1" max="1" width="13.26953125" style="64" customWidth="1"/>
    <col min="2" max="2" width="40" style="64" customWidth="1"/>
    <col min="3" max="3" width="38" style="65" customWidth="1"/>
    <col min="4" max="4" width="54.1796875" style="64" customWidth="1"/>
    <col min="5" max="5" width="49" style="66" customWidth="1"/>
    <col min="6" max="6" width="53.453125" style="64" customWidth="1"/>
    <col min="7" max="7" width="40.81640625" style="64" customWidth="1"/>
    <col min="8" max="8" width="40.1796875" style="94" customWidth="1"/>
    <col min="9" max="9" width="38.26953125" style="94" customWidth="1"/>
    <col min="10" max="10" width="32.453125" style="64" customWidth="1"/>
    <col min="11" max="11" width="61.36328125" style="94" customWidth="1"/>
    <col min="12" max="12" width="34.1796875" style="94" customWidth="1"/>
    <col min="13" max="13" width="106.26953125" style="108" customWidth="1"/>
    <col min="14" max="16384" width="9.1796875" style="64"/>
  </cols>
  <sheetData>
    <row r="1" spans="1:25" ht="14.5" thickBot="1" x14ac:dyDescent="0.35"/>
    <row r="2" spans="1:25" ht="58.5" customHeight="1" thickBot="1" x14ac:dyDescent="0.35">
      <c r="A2" s="215" t="s">
        <v>353</v>
      </c>
      <c r="B2" s="216"/>
      <c r="C2" s="216"/>
      <c r="D2" s="216"/>
      <c r="E2" s="216"/>
      <c r="F2" s="216"/>
      <c r="G2" s="216"/>
      <c r="H2" s="216"/>
      <c r="I2" s="216"/>
      <c r="J2" s="216"/>
      <c r="K2" s="216"/>
      <c r="L2" s="216"/>
      <c r="M2" s="217"/>
    </row>
    <row r="3" spans="1:25" ht="58.5" customHeight="1" thickBot="1" x14ac:dyDescent="0.35">
      <c r="A3" s="207" t="s">
        <v>99</v>
      </c>
      <c r="B3" s="208"/>
      <c r="C3" s="209" t="s">
        <v>100</v>
      </c>
      <c r="D3" s="210"/>
      <c r="E3" s="67" t="s">
        <v>101</v>
      </c>
      <c r="F3" s="210" t="s">
        <v>371</v>
      </c>
      <c r="G3" s="210"/>
      <c r="H3" s="67" t="s">
        <v>102</v>
      </c>
      <c r="I3" s="211" t="s">
        <v>377</v>
      </c>
      <c r="J3" s="212"/>
      <c r="K3" s="68" t="s">
        <v>103</v>
      </c>
      <c r="L3" s="209" t="s">
        <v>378</v>
      </c>
      <c r="M3" s="220"/>
    </row>
    <row r="4" spans="1:25" ht="69" customHeight="1" thickBot="1" x14ac:dyDescent="0.35">
      <c r="A4" s="133" t="s">
        <v>104</v>
      </c>
      <c r="B4" s="134" t="s">
        <v>105</v>
      </c>
      <c r="C4" s="138" t="s">
        <v>58</v>
      </c>
      <c r="D4" s="137" t="s">
        <v>106</v>
      </c>
      <c r="E4" s="136" t="s">
        <v>107</v>
      </c>
      <c r="F4" s="137" t="s">
        <v>108</v>
      </c>
      <c r="G4" s="135" t="s">
        <v>109</v>
      </c>
      <c r="H4" s="69" t="s">
        <v>417</v>
      </c>
      <c r="I4" s="70" t="s">
        <v>110</v>
      </c>
      <c r="J4" s="131" t="s">
        <v>111</v>
      </c>
      <c r="K4" s="132" t="s">
        <v>112</v>
      </c>
      <c r="L4" s="132" t="s">
        <v>113</v>
      </c>
      <c r="M4" s="139" t="s">
        <v>114</v>
      </c>
    </row>
    <row r="5" spans="1:25" s="82" customFormat="1" ht="130.5" customHeight="1" x14ac:dyDescent="0.25">
      <c r="A5" s="192">
        <v>1</v>
      </c>
      <c r="B5" s="187" t="s">
        <v>115</v>
      </c>
      <c r="C5" s="194" t="s">
        <v>116</v>
      </c>
      <c r="D5" s="187" t="s">
        <v>117</v>
      </c>
      <c r="E5" s="221" t="s">
        <v>118</v>
      </c>
      <c r="F5" s="104" t="s">
        <v>119</v>
      </c>
      <c r="G5" s="113">
        <v>2</v>
      </c>
      <c r="H5" s="112">
        <v>10</v>
      </c>
      <c r="I5" s="113">
        <v>7</v>
      </c>
      <c r="J5" s="218">
        <f>540045+9140+82636+99317</f>
        <v>731138</v>
      </c>
      <c r="K5" s="219" t="s">
        <v>380</v>
      </c>
      <c r="L5" s="165" t="s">
        <v>451</v>
      </c>
      <c r="M5" s="164" t="s">
        <v>450</v>
      </c>
      <c r="Y5" s="83"/>
    </row>
    <row r="6" spans="1:25" s="82" customFormat="1" ht="50.25" customHeight="1" x14ac:dyDescent="0.25">
      <c r="A6" s="192"/>
      <c r="B6" s="187"/>
      <c r="C6" s="194"/>
      <c r="D6" s="187"/>
      <c r="E6" s="202"/>
      <c r="F6" s="183" t="s">
        <v>120</v>
      </c>
      <c r="G6" s="225">
        <v>3</v>
      </c>
      <c r="H6" s="201">
        <v>6</v>
      </c>
      <c r="I6" s="201">
        <v>0</v>
      </c>
      <c r="J6" s="160"/>
      <c r="K6" s="147"/>
      <c r="L6" s="165"/>
      <c r="M6" s="152"/>
      <c r="Y6" s="83"/>
    </row>
    <row r="7" spans="1:25" s="82" customFormat="1" ht="64" customHeight="1" x14ac:dyDescent="0.25">
      <c r="A7" s="193"/>
      <c r="B7" s="188"/>
      <c r="C7" s="195"/>
      <c r="D7" s="188"/>
      <c r="E7" s="203"/>
      <c r="F7" s="195"/>
      <c r="G7" s="226"/>
      <c r="H7" s="203"/>
      <c r="I7" s="203"/>
      <c r="J7" s="189"/>
      <c r="K7" s="146"/>
      <c r="L7" s="166"/>
      <c r="M7" s="153"/>
      <c r="Y7" s="83"/>
    </row>
    <row r="8" spans="1:25" s="82" customFormat="1" ht="29.25" customHeight="1" x14ac:dyDescent="0.25">
      <c r="A8" s="191">
        <v>2</v>
      </c>
      <c r="B8" s="186" t="s">
        <v>115</v>
      </c>
      <c r="C8" s="183" t="s">
        <v>122</v>
      </c>
      <c r="D8" s="186" t="s">
        <v>123</v>
      </c>
      <c r="E8" s="201" t="s">
        <v>118</v>
      </c>
      <c r="F8" s="183" t="s">
        <v>124</v>
      </c>
      <c r="G8" s="201">
        <v>23</v>
      </c>
      <c r="H8" s="201">
        <v>32</v>
      </c>
      <c r="I8" s="201">
        <v>2</v>
      </c>
      <c r="J8" s="213">
        <f>66000+185000+20000</f>
        <v>271000</v>
      </c>
      <c r="K8" s="145" t="s">
        <v>381</v>
      </c>
      <c r="L8" s="167" t="s">
        <v>451</v>
      </c>
      <c r="M8" s="151" t="s">
        <v>430</v>
      </c>
      <c r="Y8" s="83"/>
    </row>
    <row r="9" spans="1:25" s="82" customFormat="1" ht="93" customHeight="1" x14ac:dyDescent="0.25">
      <c r="A9" s="192"/>
      <c r="B9" s="187"/>
      <c r="C9" s="194"/>
      <c r="D9" s="187"/>
      <c r="E9" s="202"/>
      <c r="F9" s="195"/>
      <c r="G9" s="203"/>
      <c r="H9" s="203"/>
      <c r="I9" s="203"/>
      <c r="J9" s="160"/>
      <c r="K9" s="147"/>
      <c r="L9" s="165"/>
      <c r="M9" s="152"/>
      <c r="Y9" s="83"/>
    </row>
    <row r="10" spans="1:25" s="82" customFormat="1" ht="87.5" customHeight="1" x14ac:dyDescent="0.25">
      <c r="A10" s="193"/>
      <c r="B10" s="188"/>
      <c r="C10" s="195"/>
      <c r="D10" s="188"/>
      <c r="E10" s="203"/>
      <c r="F10" s="106" t="s">
        <v>125</v>
      </c>
      <c r="G10" s="117">
        <v>184</v>
      </c>
      <c r="H10" s="117">
        <v>205</v>
      </c>
      <c r="I10" s="117">
        <v>95</v>
      </c>
      <c r="J10" s="189"/>
      <c r="K10" s="146"/>
      <c r="L10" s="166"/>
      <c r="M10" s="153"/>
    </row>
    <row r="11" spans="1:25" s="82" customFormat="1" ht="29.25" customHeight="1" x14ac:dyDescent="0.25">
      <c r="A11" s="191">
        <v>3</v>
      </c>
      <c r="B11" s="186" t="s">
        <v>115</v>
      </c>
      <c r="C11" s="183" t="s">
        <v>126</v>
      </c>
      <c r="D11" s="186" t="s">
        <v>373</v>
      </c>
      <c r="E11" s="201" t="s">
        <v>118</v>
      </c>
      <c r="F11" s="183" t="s">
        <v>127</v>
      </c>
      <c r="G11" s="236">
        <v>9</v>
      </c>
      <c r="H11" s="236">
        <v>18</v>
      </c>
      <c r="I11" s="236">
        <v>9</v>
      </c>
      <c r="J11" s="213">
        <f>51000+262500+325858+37500</f>
        <v>676858</v>
      </c>
      <c r="K11" s="145" t="s">
        <v>382</v>
      </c>
      <c r="L11" s="171" t="s">
        <v>451</v>
      </c>
      <c r="M11" s="168" t="s">
        <v>434</v>
      </c>
    </row>
    <row r="12" spans="1:25" s="82" customFormat="1" ht="66.650000000000006" customHeight="1" x14ac:dyDescent="0.25">
      <c r="A12" s="192"/>
      <c r="B12" s="187"/>
      <c r="C12" s="194"/>
      <c r="D12" s="187"/>
      <c r="E12" s="202"/>
      <c r="F12" s="195"/>
      <c r="G12" s="237"/>
      <c r="H12" s="237"/>
      <c r="I12" s="237"/>
      <c r="J12" s="160"/>
      <c r="K12" s="147"/>
      <c r="L12" s="172"/>
      <c r="M12" s="169"/>
    </row>
    <row r="13" spans="1:25" s="82" customFormat="1" ht="138.5" customHeight="1" x14ac:dyDescent="0.25">
      <c r="A13" s="193"/>
      <c r="B13" s="188"/>
      <c r="C13" s="195"/>
      <c r="D13" s="188"/>
      <c r="E13" s="203"/>
      <c r="F13" s="106" t="s">
        <v>128</v>
      </c>
      <c r="G13" s="118">
        <v>21</v>
      </c>
      <c r="H13" s="118">
        <v>43</v>
      </c>
      <c r="I13" s="119">
        <v>21</v>
      </c>
      <c r="J13" s="189"/>
      <c r="K13" s="146"/>
      <c r="L13" s="173"/>
      <c r="M13" s="170"/>
    </row>
    <row r="14" spans="1:25" s="82" customFormat="1" ht="83.25" customHeight="1" x14ac:dyDescent="0.25">
      <c r="A14" s="191">
        <v>4</v>
      </c>
      <c r="B14" s="186" t="s">
        <v>355</v>
      </c>
      <c r="C14" s="183" t="s">
        <v>129</v>
      </c>
      <c r="D14" s="186" t="s">
        <v>130</v>
      </c>
      <c r="E14" s="201" t="s">
        <v>118</v>
      </c>
      <c r="F14" s="106" t="s">
        <v>131</v>
      </c>
      <c r="G14" s="120">
        <v>184</v>
      </c>
      <c r="H14" s="120">
        <v>210</v>
      </c>
      <c r="I14" s="119">
        <v>92</v>
      </c>
      <c r="J14" s="213">
        <f>217110+4000+86512+18000+18600+20000</f>
        <v>364222</v>
      </c>
      <c r="K14" s="145" t="s">
        <v>383</v>
      </c>
      <c r="L14" s="167" t="s">
        <v>451</v>
      </c>
      <c r="M14" s="174" t="s">
        <v>432</v>
      </c>
    </row>
    <row r="15" spans="1:25" s="82" customFormat="1" ht="57.75" customHeight="1" x14ac:dyDescent="0.25">
      <c r="A15" s="192"/>
      <c r="B15" s="187"/>
      <c r="C15" s="194"/>
      <c r="D15" s="187"/>
      <c r="E15" s="202"/>
      <c r="F15" s="106" t="s">
        <v>132</v>
      </c>
      <c r="G15" s="117">
        <v>0</v>
      </c>
      <c r="H15" s="117">
        <v>277</v>
      </c>
      <c r="I15" s="119">
        <v>277</v>
      </c>
      <c r="J15" s="160"/>
      <c r="K15" s="147"/>
      <c r="L15" s="165"/>
      <c r="M15" s="174"/>
    </row>
    <row r="16" spans="1:25" s="82" customFormat="1" ht="93" customHeight="1" x14ac:dyDescent="0.25">
      <c r="A16" s="193"/>
      <c r="B16" s="188"/>
      <c r="C16" s="195"/>
      <c r="D16" s="188"/>
      <c r="E16" s="203"/>
      <c r="F16" s="106" t="s">
        <v>133</v>
      </c>
      <c r="G16" s="118">
        <v>1</v>
      </c>
      <c r="H16" s="118">
        <v>1</v>
      </c>
      <c r="I16" s="119">
        <v>1</v>
      </c>
      <c r="J16" s="189"/>
      <c r="K16" s="146"/>
      <c r="L16" s="166"/>
      <c r="M16" s="175"/>
    </row>
    <row r="17" spans="1:13" s="82" customFormat="1" ht="59.25" customHeight="1" x14ac:dyDescent="0.25">
      <c r="A17" s="191">
        <v>5</v>
      </c>
      <c r="B17" s="186" t="s">
        <v>355</v>
      </c>
      <c r="C17" s="183" t="s">
        <v>134</v>
      </c>
      <c r="D17" s="186" t="s">
        <v>135</v>
      </c>
      <c r="E17" s="201" t="s">
        <v>118</v>
      </c>
      <c r="F17" s="106" t="s">
        <v>136</v>
      </c>
      <c r="G17" s="118">
        <v>0</v>
      </c>
      <c r="H17" s="118">
        <v>1</v>
      </c>
      <c r="I17" s="119">
        <v>0</v>
      </c>
      <c r="J17" s="160">
        <f>0</f>
        <v>0</v>
      </c>
      <c r="K17" s="145" t="s">
        <v>384</v>
      </c>
      <c r="L17" s="167" t="s">
        <v>451</v>
      </c>
      <c r="M17" s="176" t="s">
        <v>431</v>
      </c>
    </row>
    <row r="18" spans="1:13" s="82" customFormat="1" ht="72" customHeight="1" x14ac:dyDescent="0.25">
      <c r="A18" s="192"/>
      <c r="B18" s="187"/>
      <c r="C18" s="194"/>
      <c r="D18" s="187"/>
      <c r="E18" s="202"/>
      <c r="F18" s="106" t="s">
        <v>137</v>
      </c>
      <c r="G18" s="118">
        <v>0</v>
      </c>
      <c r="H18" s="118">
        <v>1</v>
      </c>
      <c r="I18" s="119">
        <v>1</v>
      </c>
      <c r="J18" s="160"/>
      <c r="K18" s="147"/>
      <c r="L18" s="165"/>
      <c r="M18" s="152"/>
    </row>
    <row r="19" spans="1:13" s="82" customFormat="1" ht="30" customHeight="1" x14ac:dyDescent="0.25">
      <c r="A19" s="193"/>
      <c r="B19" s="188"/>
      <c r="C19" s="195"/>
      <c r="D19" s="188"/>
      <c r="E19" s="203"/>
      <c r="F19" s="106" t="s">
        <v>138</v>
      </c>
      <c r="G19" s="118">
        <v>0</v>
      </c>
      <c r="H19" s="118">
        <v>1</v>
      </c>
      <c r="I19" s="119">
        <v>2</v>
      </c>
      <c r="J19" s="189"/>
      <c r="K19" s="146"/>
      <c r="L19" s="166"/>
      <c r="M19" s="153"/>
    </row>
    <row r="20" spans="1:13" s="82" customFormat="1" ht="72" customHeight="1" x14ac:dyDescent="0.25">
      <c r="A20" s="191">
        <v>6</v>
      </c>
      <c r="B20" s="186" t="s">
        <v>355</v>
      </c>
      <c r="C20" s="183" t="s">
        <v>139</v>
      </c>
      <c r="D20" s="186" t="s">
        <v>140</v>
      </c>
      <c r="E20" s="201" t="s">
        <v>118</v>
      </c>
      <c r="F20" s="106" t="s">
        <v>141</v>
      </c>
      <c r="G20" s="105">
        <v>0</v>
      </c>
      <c r="H20" s="105">
        <v>10</v>
      </c>
      <c r="I20" s="119">
        <v>8</v>
      </c>
      <c r="J20" s="160">
        <f>15340+30000+84339</f>
        <v>129679</v>
      </c>
      <c r="K20" s="145" t="s">
        <v>385</v>
      </c>
      <c r="L20" s="167" t="s">
        <v>451</v>
      </c>
      <c r="M20" s="151" t="s">
        <v>433</v>
      </c>
    </row>
    <row r="21" spans="1:13" s="82" customFormat="1" ht="83.5" customHeight="1" x14ac:dyDescent="0.25">
      <c r="A21" s="192"/>
      <c r="B21" s="187"/>
      <c r="C21" s="194"/>
      <c r="D21" s="187"/>
      <c r="E21" s="202"/>
      <c r="F21" s="106" t="s">
        <v>142</v>
      </c>
      <c r="G21" s="105">
        <v>7</v>
      </c>
      <c r="H21" s="105">
        <v>10</v>
      </c>
      <c r="I21" s="121">
        <v>19</v>
      </c>
      <c r="J21" s="160"/>
      <c r="K21" s="147"/>
      <c r="L21" s="165"/>
      <c r="M21" s="152"/>
    </row>
    <row r="22" spans="1:13" s="82" customFormat="1" ht="101" customHeight="1" x14ac:dyDescent="0.25">
      <c r="A22" s="193"/>
      <c r="B22" s="188"/>
      <c r="C22" s="195"/>
      <c r="D22" s="188"/>
      <c r="E22" s="203"/>
      <c r="F22" s="107" t="s">
        <v>143</v>
      </c>
      <c r="G22" s="105">
        <v>0</v>
      </c>
      <c r="H22" s="105">
        <v>30</v>
      </c>
      <c r="I22" s="121">
        <v>30</v>
      </c>
      <c r="J22" s="189"/>
      <c r="K22" s="146"/>
      <c r="L22" s="166"/>
      <c r="M22" s="153"/>
    </row>
    <row r="23" spans="1:13" s="82" customFormat="1" ht="67.5" customHeight="1" x14ac:dyDescent="0.25">
      <c r="A23" s="191">
        <v>7</v>
      </c>
      <c r="B23" s="186" t="s">
        <v>356</v>
      </c>
      <c r="C23" s="183" t="s">
        <v>144</v>
      </c>
      <c r="D23" s="186" t="s">
        <v>145</v>
      </c>
      <c r="E23" s="201" t="s">
        <v>118</v>
      </c>
      <c r="F23" s="107" t="s">
        <v>146</v>
      </c>
      <c r="G23" s="118">
        <v>1</v>
      </c>
      <c r="H23" s="118">
        <v>2</v>
      </c>
      <c r="I23" s="119">
        <v>1</v>
      </c>
      <c r="J23" s="160">
        <f>440872+318307+20000</f>
        <v>779179</v>
      </c>
      <c r="K23" s="145" t="s">
        <v>386</v>
      </c>
      <c r="L23" s="145" t="s">
        <v>121</v>
      </c>
      <c r="M23" s="177" t="s">
        <v>437</v>
      </c>
    </row>
    <row r="24" spans="1:13" s="82" customFormat="1" ht="82.5" customHeight="1" x14ac:dyDescent="0.25">
      <c r="A24" s="192"/>
      <c r="B24" s="187"/>
      <c r="C24" s="194"/>
      <c r="D24" s="187"/>
      <c r="E24" s="202"/>
      <c r="F24" s="107" t="s">
        <v>147</v>
      </c>
      <c r="G24" s="118">
        <v>1</v>
      </c>
      <c r="H24" s="118">
        <v>3</v>
      </c>
      <c r="I24" s="119">
        <v>1</v>
      </c>
      <c r="J24" s="160"/>
      <c r="K24" s="147"/>
      <c r="L24" s="147"/>
      <c r="M24" s="178"/>
    </row>
    <row r="25" spans="1:13" s="82" customFormat="1" ht="83.5" customHeight="1" x14ac:dyDescent="0.25">
      <c r="A25" s="193"/>
      <c r="B25" s="188"/>
      <c r="C25" s="195"/>
      <c r="D25" s="188"/>
      <c r="E25" s="203"/>
      <c r="F25" s="107" t="s">
        <v>148</v>
      </c>
      <c r="G25" s="118">
        <v>1</v>
      </c>
      <c r="H25" s="118">
        <v>5</v>
      </c>
      <c r="I25" s="121">
        <v>3</v>
      </c>
      <c r="J25" s="189"/>
      <c r="K25" s="146"/>
      <c r="L25" s="146"/>
      <c r="M25" s="179"/>
    </row>
    <row r="26" spans="1:13" s="82" customFormat="1" ht="78" customHeight="1" x14ac:dyDescent="0.25">
      <c r="A26" s="191">
        <v>8</v>
      </c>
      <c r="B26" s="186" t="s">
        <v>356</v>
      </c>
      <c r="C26" s="183" t="s">
        <v>149</v>
      </c>
      <c r="D26" s="186" t="s">
        <v>150</v>
      </c>
      <c r="E26" s="201" t="s">
        <v>118</v>
      </c>
      <c r="F26" s="107" t="s">
        <v>151</v>
      </c>
      <c r="G26" s="118">
        <v>7</v>
      </c>
      <c r="H26" s="118">
        <v>16</v>
      </c>
      <c r="I26" s="119">
        <v>13</v>
      </c>
      <c r="J26" s="160">
        <f>2500+75000+4000+75000+6108</f>
        <v>162608</v>
      </c>
      <c r="K26" s="145" t="s">
        <v>387</v>
      </c>
      <c r="L26" s="145" t="s">
        <v>451</v>
      </c>
      <c r="M26" s="180" t="s">
        <v>420</v>
      </c>
    </row>
    <row r="27" spans="1:13" s="82" customFormat="1" ht="51" customHeight="1" x14ac:dyDescent="0.25">
      <c r="A27" s="192"/>
      <c r="B27" s="187"/>
      <c r="C27" s="184"/>
      <c r="D27" s="187"/>
      <c r="E27" s="202"/>
      <c r="F27" s="107" t="s">
        <v>152</v>
      </c>
      <c r="G27" s="118">
        <v>4</v>
      </c>
      <c r="H27" s="118">
        <v>4</v>
      </c>
      <c r="I27" s="119">
        <v>2</v>
      </c>
      <c r="J27" s="160"/>
      <c r="K27" s="147"/>
      <c r="L27" s="147"/>
      <c r="M27" s="181"/>
    </row>
    <row r="28" spans="1:13" s="82" customFormat="1" ht="92" customHeight="1" x14ac:dyDescent="0.25">
      <c r="A28" s="193"/>
      <c r="B28" s="188"/>
      <c r="C28" s="185"/>
      <c r="D28" s="188"/>
      <c r="E28" s="203"/>
      <c r="F28" s="107" t="s">
        <v>153</v>
      </c>
      <c r="G28" s="118">
        <v>54</v>
      </c>
      <c r="H28" s="118">
        <v>57</v>
      </c>
      <c r="I28" s="119">
        <v>51</v>
      </c>
      <c r="J28" s="189"/>
      <c r="K28" s="146"/>
      <c r="L28" s="146"/>
      <c r="M28" s="182"/>
    </row>
    <row r="29" spans="1:13" s="82" customFormat="1" ht="73.5" customHeight="1" x14ac:dyDescent="0.25">
      <c r="A29" s="191">
        <v>9</v>
      </c>
      <c r="B29" s="186" t="s">
        <v>357</v>
      </c>
      <c r="C29" s="183" t="s">
        <v>154</v>
      </c>
      <c r="D29" s="186" t="s">
        <v>155</v>
      </c>
      <c r="E29" s="201" t="s">
        <v>118</v>
      </c>
      <c r="F29" s="107" t="s">
        <v>156</v>
      </c>
      <c r="G29" s="118">
        <v>51</v>
      </c>
      <c r="H29" s="118">
        <v>55</v>
      </c>
      <c r="I29" s="119">
        <v>75</v>
      </c>
      <c r="J29" s="160">
        <f>50083+25400+6500+152000+2194860+22900+1277112+161850+44516+4000+57732+40294+16907765+19767625+214134+121100+71000+6250+227188+3000+200000+288450+746065+2000+894911+70000+208200+14182+540200+4936+10997+9317+3959+5558+2313+38000+8000+6200+5400+50083+25400</f>
        <v>44489480</v>
      </c>
      <c r="K29" s="145" t="s">
        <v>388</v>
      </c>
      <c r="L29" s="145" t="s">
        <v>451</v>
      </c>
      <c r="M29" s="151" t="s">
        <v>421</v>
      </c>
    </row>
    <row r="30" spans="1:13" s="82" customFormat="1" ht="74.25" customHeight="1" x14ac:dyDescent="0.25">
      <c r="A30" s="192"/>
      <c r="B30" s="187"/>
      <c r="C30" s="184"/>
      <c r="D30" s="187"/>
      <c r="E30" s="202"/>
      <c r="F30" s="107" t="s">
        <v>157</v>
      </c>
      <c r="G30" s="105">
        <v>75</v>
      </c>
      <c r="H30" s="105">
        <v>78</v>
      </c>
      <c r="I30" s="121">
        <v>80</v>
      </c>
      <c r="J30" s="160"/>
      <c r="K30" s="147"/>
      <c r="L30" s="147"/>
      <c r="M30" s="152"/>
    </row>
    <row r="31" spans="1:13" s="82" customFormat="1" ht="79.5" customHeight="1" x14ac:dyDescent="0.25">
      <c r="A31" s="193"/>
      <c r="B31" s="188"/>
      <c r="C31" s="185"/>
      <c r="D31" s="188"/>
      <c r="E31" s="203"/>
      <c r="F31" s="107" t="s">
        <v>158</v>
      </c>
      <c r="G31" s="105">
        <v>1380</v>
      </c>
      <c r="H31" s="105">
        <v>1450</v>
      </c>
      <c r="I31" s="121">
        <v>370</v>
      </c>
      <c r="J31" s="189"/>
      <c r="K31" s="146"/>
      <c r="L31" s="146"/>
      <c r="M31" s="153"/>
    </row>
    <row r="32" spans="1:13" s="82" customFormat="1" ht="76.5" customHeight="1" x14ac:dyDescent="0.25">
      <c r="A32" s="191">
        <v>10</v>
      </c>
      <c r="B32" s="186" t="s">
        <v>357</v>
      </c>
      <c r="C32" s="183" t="s">
        <v>159</v>
      </c>
      <c r="D32" s="186" t="s">
        <v>160</v>
      </c>
      <c r="E32" s="201" t="s">
        <v>118</v>
      </c>
      <c r="F32" s="107" t="s">
        <v>161</v>
      </c>
      <c r="G32" s="118">
        <v>0</v>
      </c>
      <c r="H32" s="118">
        <v>1</v>
      </c>
      <c r="I32" s="119">
        <v>1</v>
      </c>
      <c r="J32" s="160">
        <f>403536+894911+230215+208200+208200+540200+860813+24354+4936+22170+105170+7600+33475+10997+5931+9716+15794+2901+25225+9317+40014+15188+681+990000+70000</f>
        <v>4739544</v>
      </c>
      <c r="K32" s="145" t="s">
        <v>389</v>
      </c>
      <c r="L32" s="145" t="s">
        <v>451</v>
      </c>
      <c r="M32" s="151" t="s">
        <v>422</v>
      </c>
    </row>
    <row r="33" spans="1:14" s="82" customFormat="1" ht="76.5" customHeight="1" x14ac:dyDescent="0.25">
      <c r="A33" s="192"/>
      <c r="B33" s="187"/>
      <c r="C33" s="194"/>
      <c r="D33" s="187"/>
      <c r="E33" s="202"/>
      <c r="F33" s="106" t="s">
        <v>162</v>
      </c>
      <c r="G33" s="118">
        <v>0</v>
      </c>
      <c r="H33" s="118">
        <v>320</v>
      </c>
      <c r="I33" s="119">
        <v>302</v>
      </c>
      <c r="J33" s="160"/>
      <c r="K33" s="147"/>
      <c r="L33" s="147"/>
      <c r="M33" s="152"/>
    </row>
    <row r="34" spans="1:14" s="82" customFormat="1" ht="84" customHeight="1" x14ac:dyDescent="0.25">
      <c r="A34" s="193"/>
      <c r="B34" s="188"/>
      <c r="C34" s="195"/>
      <c r="D34" s="188"/>
      <c r="E34" s="203"/>
      <c r="F34" s="106" t="s">
        <v>163</v>
      </c>
      <c r="G34" s="105">
        <v>0</v>
      </c>
      <c r="H34" s="105">
        <v>3</v>
      </c>
      <c r="I34" s="121">
        <v>3</v>
      </c>
      <c r="J34" s="189"/>
      <c r="K34" s="146"/>
      <c r="L34" s="146"/>
      <c r="M34" s="153"/>
    </row>
    <row r="35" spans="1:14" s="82" customFormat="1" ht="57" customHeight="1" x14ac:dyDescent="0.25">
      <c r="A35" s="191">
        <v>11</v>
      </c>
      <c r="B35" s="186" t="s">
        <v>358</v>
      </c>
      <c r="C35" s="183" t="s">
        <v>164</v>
      </c>
      <c r="D35" s="186" t="s">
        <v>165</v>
      </c>
      <c r="E35" s="201" t="s">
        <v>118</v>
      </c>
      <c r="F35" s="183" t="s">
        <v>166</v>
      </c>
      <c r="G35" s="225">
        <v>0</v>
      </c>
      <c r="H35" s="225">
        <v>1</v>
      </c>
      <c r="I35" s="229">
        <v>0</v>
      </c>
      <c r="J35" s="162">
        <f>233990</f>
        <v>233990</v>
      </c>
      <c r="K35" s="145" t="s">
        <v>390</v>
      </c>
      <c r="L35" s="145" t="s">
        <v>121</v>
      </c>
      <c r="M35" s="151" t="s">
        <v>435</v>
      </c>
    </row>
    <row r="36" spans="1:14" s="82" customFormat="1" ht="35.25" customHeight="1" x14ac:dyDescent="0.25">
      <c r="A36" s="192"/>
      <c r="B36" s="187"/>
      <c r="C36" s="184"/>
      <c r="D36" s="187"/>
      <c r="E36" s="202"/>
      <c r="F36" s="195"/>
      <c r="G36" s="226"/>
      <c r="H36" s="226"/>
      <c r="I36" s="230"/>
      <c r="J36" s="163"/>
      <c r="K36" s="147"/>
      <c r="L36" s="147"/>
      <c r="M36" s="152"/>
    </row>
    <row r="37" spans="1:14" s="82" customFormat="1" ht="78.75" customHeight="1" x14ac:dyDescent="0.25">
      <c r="A37" s="193"/>
      <c r="B37" s="188"/>
      <c r="C37" s="185"/>
      <c r="D37" s="188"/>
      <c r="E37" s="203"/>
      <c r="F37" s="106" t="s">
        <v>167</v>
      </c>
      <c r="G37" s="105">
        <v>0</v>
      </c>
      <c r="H37" s="105">
        <v>1</v>
      </c>
      <c r="I37" s="121">
        <v>0</v>
      </c>
      <c r="J37" s="190"/>
      <c r="K37" s="146"/>
      <c r="L37" s="146"/>
      <c r="M37" s="153"/>
    </row>
    <row r="38" spans="1:14" s="82" customFormat="1" ht="72" customHeight="1" x14ac:dyDescent="0.25">
      <c r="A38" s="191">
        <v>12</v>
      </c>
      <c r="B38" s="186" t="s">
        <v>358</v>
      </c>
      <c r="C38" s="183" t="s">
        <v>168</v>
      </c>
      <c r="D38" s="186" t="s">
        <v>169</v>
      </c>
      <c r="E38" s="201" t="s">
        <v>118</v>
      </c>
      <c r="F38" s="106" t="s">
        <v>170</v>
      </c>
      <c r="G38" s="105">
        <v>5</v>
      </c>
      <c r="H38" s="105">
        <v>5</v>
      </c>
      <c r="I38" s="121">
        <v>9</v>
      </c>
      <c r="J38" s="162">
        <f>479722+5000+4500+1707116+456500+130800+115300+53100+2660+1667+3682940+39817+233990+923968+428320+20000+434559+31000</f>
        <v>8750959</v>
      </c>
      <c r="K38" s="145" t="s">
        <v>391</v>
      </c>
      <c r="L38" s="145" t="s">
        <v>121</v>
      </c>
      <c r="M38" s="151" t="s">
        <v>436</v>
      </c>
    </row>
    <row r="39" spans="1:14" s="82" customFormat="1" ht="64.5" customHeight="1" x14ac:dyDescent="0.25">
      <c r="A39" s="192"/>
      <c r="B39" s="187"/>
      <c r="C39" s="194"/>
      <c r="D39" s="187"/>
      <c r="E39" s="202"/>
      <c r="F39" s="107" t="s">
        <v>171</v>
      </c>
      <c r="G39" s="105">
        <v>11</v>
      </c>
      <c r="H39" s="105">
        <v>15</v>
      </c>
      <c r="I39" s="105">
        <v>14</v>
      </c>
      <c r="J39" s="163"/>
      <c r="K39" s="147"/>
      <c r="L39" s="147"/>
      <c r="M39" s="152"/>
    </row>
    <row r="40" spans="1:14" s="82" customFormat="1" ht="42" customHeight="1" x14ac:dyDescent="0.25">
      <c r="A40" s="193"/>
      <c r="B40" s="188"/>
      <c r="C40" s="195"/>
      <c r="D40" s="188"/>
      <c r="E40" s="203"/>
      <c r="F40" s="107" t="s">
        <v>172</v>
      </c>
      <c r="G40" s="105">
        <v>30</v>
      </c>
      <c r="H40" s="105">
        <v>25</v>
      </c>
      <c r="I40" s="140">
        <v>70</v>
      </c>
      <c r="J40" s="163"/>
      <c r="K40" s="146"/>
      <c r="L40" s="146"/>
      <c r="M40" s="153"/>
    </row>
    <row r="41" spans="1:14" s="82" customFormat="1" ht="78" customHeight="1" x14ac:dyDescent="0.25">
      <c r="A41" s="222">
        <v>13</v>
      </c>
      <c r="B41" s="183" t="s">
        <v>358</v>
      </c>
      <c r="C41" s="183" t="s">
        <v>173</v>
      </c>
      <c r="D41" s="186" t="s">
        <v>174</v>
      </c>
      <c r="E41" s="201" t="s">
        <v>118</v>
      </c>
      <c r="F41" s="107" t="s">
        <v>175</v>
      </c>
      <c r="G41" s="118">
        <v>10</v>
      </c>
      <c r="H41" s="118">
        <v>10</v>
      </c>
      <c r="I41" s="122">
        <v>10</v>
      </c>
      <c r="J41" s="231">
        <f>34066+27500</f>
        <v>61566</v>
      </c>
      <c r="K41" s="145" t="s">
        <v>392</v>
      </c>
      <c r="L41" s="145" t="s">
        <v>121</v>
      </c>
      <c r="M41" s="151" t="s">
        <v>444</v>
      </c>
    </row>
    <row r="42" spans="1:14" s="82" customFormat="1" ht="16.899999999999999" customHeight="1" x14ac:dyDescent="0.25">
      <c r="A42" s="223"/>
      <c r="B42" s="194"/>
      <c r="C42" s="194"/>
      <c r="D42" s="187"/>
      <c r="E42" s="202"/>
      <c r="F42" s="227" t="s">
        <v>176</v>
      </c>
      <c r="G42" s="225">
        <v>35</v>
      </c>
      <c r="H42" s="225">
        <v>40</v>
      </c>
      <c r="I42" s="229">
        <v>56</v>
      </c>
      <c r="J42" s="232"/>
      <c r="K42" s="147"/>
      <c r="L42" s="147"/>
      <c r="M42" s="152"/>
    </row>
    <row r="43" spans="1:14" s="82" customFormat="1" ht="101" customHeight="1" x14ac:dyDescent="0.25">
      <c r="A43" s="224"/>
      <c r="B43" s="195"/>
      <c r="C43" s="195"/>
      <c r="D43" s="188"/>
      <c r="E43" s="203"/>
      <c r="F43" s="228"/>
      <c r="G43" s="226"/>
      <c r="H43" s="226"/>
      <c r="I43" s="230"/>
      <c r="J43" s="233"/>
      <c r="K43" s="146"/>
      <c r="L43" s="146"/>
      <c r="M43" s="153"/>
    </row>
    <row r="44" spans="1:14" s="82" customFormat="1" ht="29.25" customHeight="1" x14ac:dyDescent="0.25">
      <c r="A44" s="196">
        <v>14</v>
      </c>
      <c r="B44" s="197" t="s">
        <v>359</v>
      </c>
      <c r="C44" s="198" t="s">
        <v>177</v>
      </c>
      <c r="D44" s="197" t="s">
        <v>178</v>
      </c>
      <c r="E44" s="206" t="s">
        <v>118</v>
      </c>
      <c r="F44" s="227" t="s">
        <v>179</v>
      </c>
      <c r="G44" s="201">
        <v>0</v>
      </c>
      <c r="H44" s="201">
        <v>1</v>
      </c>
      <c r="I44" s="204">
        <v>1</v>
      </c>
      <c r="J44" s="160">
        <f>230106+452241+253483+1610747+120600+10000</f>
        <v>2677177</v>
      </c>
      <c r="K44" s="161" t="s">
        <v>393</v>
      </c>
      <c r="L44" s="145" t="s">
        <v>121</v>
      </c>
      <c r="M44" s="151" t="s">
        <v>379</v>
      </c>
    </row>
    <row r="45" spans="1:14" s="82" customFormat="1" ht="35.25" customHeight="1" x14ac:dyDescent="0.25">
      <c r="A45" s="196"/>
      <c r="B45" s="197"/>
      <c r="C45" s="199"/>
      <c r="D45" s="197"/>
      <c r="E45" s="206"/>
      <c r="F45" s="228"/>
      <c r="G45" s="203"/>
      <c r="H45" s="203"/>
      <c r="I45" s="205"/>
      <c r="J45" s="160"/>
      <c r="K45" s="161"/>
      <c r="L45" s="147"/>
      <c r="M45" s="152"/>
    </row>
    <row r="46" spans="1:14" s="82" customFormat="1" ht="104.5" customHeight="1" x14ac:dyDescent="0.25">
      <c r="A46" s="191"/>
      <c r="B46" s="186"/>
      <c r="C46" s="200"/>
      <c r="D46" s="186"/>
      <c r="E46" s="201"/>
      <c r="F46" s="103" t="s">
        <v>180</v>
      </c>
      <c r="G46" s="111">
        <v>0</v>
      </c>
      <c r="H46" s="111">
        <v>6</v>
      </c>
      <c r="I46" s="124">
        <v>10</v>
      </c>
      <c r="J46" s="160"/>
      <c r="K46" s="145"/>
      <c r="L46" s="146"/>
      <c r="M46" s="153"/>
      <c r="N46" s="102"/>
    </row>
    <row r="47" spans="1:14" s="82" customFormat="1" ht="52" customHeight="1" x14ac:dyDescent="0.25">
      <c r="A47" s="222">
        <v>15</v>
      </c>
      <c r="B47" s="183" t="s">
        <v>359</v>
      </c>
      <c r="C47" s="183" t="s">
        <v>181</v>
      </c>
      <c r="D47" s="186" t="s">
        <v>182</v>
      </c>
      <c r="E47" s="201" t="s">
        <v>118</v>
      </c>
      <c r="F47" s="106" t="s">
        <v>183</v>
      </c>
      <c r="G47" s="118">
        <v>1</v>
      </c>
      <c r="H47" s="118">
        <v>1</v>
      </c>
      <c r="I47" s="141">
        <v>1</v>
      </c>
      <c r="J47" s="162">
        <f>401475+26800+10000+76800+17200+5000+22638366+28000+26000+30000+20000</f>
        <v>23279641</v>
      </c>
      <c r="K47" s="145" t="s">
        <v>394</v>
      </c>
      <c r="L47" s="145" t="s">
        <v>121</v>
      </c>
      <c r="M47" s="151" t="s">
        <v>428</v>
      </c>
    </row>
    <row r="48" spans="1:14" s="82" customFormat="1" ht="50.5" customHeight="1" x14ac:dyDescent="0.25">
      <c r="A48" s="223"/>
      <c r="B48" s="194"/>
      <c r="C48" s="194"/>
      <c r="D48" s="187"/>
      <c r="E48" s="202"/>
      <c r="F48" s="106" t="s">
        <v>352</v>
      </c>
      <c r="G48" s="118">
        <v>2</v>
      </c>
      <c r="H48" s="118">
        <v>3</v>
      </c>
      <c r="I48" s="142">
        <v>1</v>
      </c>
      <c r="J48" s="163"/>
      <c r="K48" s="147"/>
      <c r="L48" s="147"/>
      <c r="M48" s="152"/>
    </row>
    <row r="49" spans="1:13" s="82" customFormat="1" ht="128" customHeight="1" x14ac:dyDescent="0.25">
      <c r="A49" s="224"/>
      <c r="B49" s="195"/>
      <c r="C49" s="195"/>
      <c r="D49" s="188"/>
      <c r="E49" s="203"/>
      <c r="F49" s="106" t="s">
        <v>184</v>
      </c>
      <c r="G49" s="118">
        <v>10</v>
      </c>
      <c r="H49" s="118">
        <v>9</v>
      </c>
      <c r="I49" s="119">
        <v>5</v>
      </c>
      <c r="J49" s="190"/>
      <c r="K49" s="146"/>
      <c r="L49" s="146"/>
      <c r="M49" s="153"/>
    </row>
    <row r="50" spans="1:13" s="82" customFormat="1" ht="86" customHeight="1" x14ac:dyDescent="0.25">
      <c r="A50" s="222">
        <v>16</v>
      </c>
      <c r="B50" s="183" t="s">
        <v>359</v>
      </c>
      <c r="C50" s="183" t="s">
        <v>185</v>
      </c>
      <c r="D50" s="186" t="s">
        <v>186</v>
      </c>
      <c r="E50" s="201" t="s">
        <v>118</v>
      </c>
      <c r="F50" s="106" t="s">
        <v>187</v>
      </c>
      <c r="G50" s="118">
        <v>6</v>
      </c>
      <c r="H50" s="118">
        <v>0</v>
      </c>
      <c r="I50" s="119">
        <v>7</v>
      </c>
      <c r="J50" s="162">
        <f>61500+11167+26000+61835+700</f>
        <v>161202</v>
      </c>
      <c r="K50" s="145" t="s">
        <v>395</v>
      </c>
      <c r="L50" s="145" t="s">
        <v>121</v>
      </c>
      <c r="M50" s="151" t="s">
        <v>429</v>
      </c>
    </row>
    <row r="51" spans="1:13" s="82" customFormat="1" ht="61" customHeight="1" x14ac:dyDescent="0.25">
      <c r="A51" s="224"/>
      <c r="B51" s="195"/>
      <c r="C51" s="195"/>
      <c r="D51" s="188"/>
      <c r="E51" s="203"/>
      <c r="F51" s="106" t="s">
        <v>188</v>
      </c>
      <c r="G51" s="118">
        <v>1673</v>
      </c>
      <c r="H51" s="118">
        <v>0</v>
      </c>
      <c r="I51" s="119">
        <v>1512</v>
      </c>
      <c r="J51" s="190"/>
      <c r="K51" s="146"/>
      <c r="L51" s="146"/>
      <c r="M51" s="152"/>
    </row>
    <row r="52" spans="1:13" s="82" customFormat="1" ht="75" customHeight="1" x14ac:dyDescent="0.25">
      <c r="A52" s="234">
        <v>17</v>
      </c>
      <c r="B52" s="183" t="s">
        <v>359</v>
      </c>
      <c r="C52" s="183" t="s">
        <v>189</v>
      </c>
      <c r="D52" s="186" t="s">
        <v>190</v>
      </c>
      <c r="E52" s="201" t="s">
        <v>118</v>
      </c>
      <c r="F52" s="106" t="s">
        <v>191</v>
      </c>
      <c r="G52" s="118" t="s">
        <v>192</v>
      </c>
      <c r="H52" s="118">
        <v>492</v>
      </c>
      <c r="I52" s="119">
        <v>466</v>
      </c>
      <c r="J52" s="162">
        <f>1568936+3287164+7080+32606+71000+1000</f>
        <v>4967786</v>
      </c>
      <c r="K52" s="145" t="s">
        <v>396</v>
      </c>
      <c r="L52" s="145" t="s">
        <v>121</v>
      </c>
      <c r="M52" s="151" t="s">
        <v>426</v>
      </c>
    </row>
    <row r="53" spans="1:13" s="82" customFormat="1" ht="77.25" customHeight="1" x14ac:dyDescent="0.25">
      <c r="A53" s="235"/>
      <c r="B53" s="195"/>
      <c r="C53" s="195"/>
      <c r="D53" s="188"/>
      <c r="E53" s="203"/>
      <c r="F53" s="106" t="s">
        <v>193</v>
      </c>
      <c r="G53" s="118">
        <v>0</v>
      </c>
      <c r="H53" s="118">
        <v>1</v>
      </c>
      <c r="I53" s="119">
        <v>1</v>
      </c>
      <c r="J53" s="190"/>
      <c r="K53" s="146"/>
      <c r="L53" s="146"/>
      <c r="M53" s="152"/>
    </row>
    <row r="54" spans="1:13" s="82" customFormat="1" ht="102" customHeight="1" x14ac:dyDescent="0.25">
      <c r="A54" s="234">
        <v>18</v>
      </c>
      <c r="B54" s="183" t="s">
        <v>354</v>
      </c>
      <c r="C54" s="183" t="s">
        <v>194</v>
      </c>
      <c r="D54" s="186" t="s">
        <v>195</v>
      </c>
      <c r="E54" s="201" t="s">
        <v>118</v>
      </c>
      <c r="F54" s="106" t="s">
        <v>196</v>
      </c>
      <c r="G54" s="118">
        <v>17</v>
      </c>
      <c r="H54" s="118">
        <v>18</v>
      </c>
      <c r="I54" s="119">
        <v>15</v>
      </c>
      <c r="J54" s="162">
        <f>44228+353400+25800+2000+1614+38000</f>
        <v>465042</v>
      </c>
      <c r="K54" s="145" t="s">
        <v>397</v>
      </c>
      <c r="L54" s="145" t="s">
        <v>121</v>
      </c>
      <c r="M54" s="151" t="s">
        <v>425</v>
      </c>
    </row>
    <row r="55" spans="1:13" s="82" customFormat="1" ht="246.5" customHeight="1" x14ac:dyDescent="0.25">
      <c r="A55" s="235"/>
      <c r="B55" s="195"/>
      <c r="C55" s="195"/>
      <c r="D55" s="188"/>
      <c r="E55" s="203"/>
      <c r="F55" s="106" t="s">
        <v>197</v>
      </c>
      <c r="G55" s="118">
        <v>16</v>
      </c>
      <c r="H55" s="118">
        <v>14</v>
      </c>
      <c r="I55" s="119">
        <v>15</v>
      </c>
      <c r="J55" s="190"/>
      <c r="K55" s="146"/>
      <c r="L55" s="146"/>
      <c r="M55" s="152"/>
    </row>
    <row r="56" spans="1:13" s="82" customFormat="1" ht="63" customHeight="1" x14ac:dyDescent="0.25">
      <c r="A56" s="234">
        <v>19</v>
      </c>
      <c r="B56" s="183" t="s">
        <v>360</v>
      </c>
      <c r="C56" s="183" t="s">
        <v>198</v>
      </c>
      <c r="D56" s="186" t="s">
        <v>199</v>
      </c>
      <c r="E56" s="201" t="s">
        <v>118</v>
      </c>
      <c r="F56" s="106" t="s">
        <v>200</v>
      </c>
      <c r="G56" s="118" t="s">
        <v>192</v>
      </c>
      <c r="H56" s="118" t="s">
        <v>192</v>
      </c>
      <c r="I56" s="119" t="s">
        <v>192</v>
      </c>
      <c r="J56" s="162">
        <v>0</v>
      </c>
      <c r="K56" s="145" t="s">
        <v>398</v>
      </c>
      <c r="L56" s="145" t="s">
        <v>121</v>
      </c>
      <c r="M56" s="151" t="s">
        <v>372</v>
      </c>
    </row>
    <row r="57" spans="1:13" s="82" customFormat="1" ht="70.5" customHeight="1" x14ac:dyDescent="0.25">
      <c r="A57" s="238"/>
      <c r="B57" s="194"/>
      <c r="C57" s="194"/>
      <c r="D57" s="187"/>
      <c r="E57" s="202"/>
      <c r="F57" s="106" t="s">
        <v>201</v>
      </c>
      <c r="G57" s="118" t="s">
        <v>192</v>
      </c>
      <c r="H57" s="118" t="s">
        <v>192</v>
      </c>
      <c r="I57" s="119" t="s">
        <v>192</v>
      </c>
      <c r="J57" s="163"/>
      <c r="K57" s="147"/>
      <c r="L57" s="147"/>
      <c r="M57" s="152"/>
    </row>
    <row r="58" spans="1:13" s="82" customFormat="1" ht="63.75" customHeight="1" x14ac:dyDescent="0.25">
      <c r="A58" s="235"/>
      <c r="B58" s="195"/>
      <c r="C58" s="195"/>
      <c r="D58" s="188"/>
      <c r="E58" s="203"/>
      <c r="F58" s="106" t="s">
        <v>202</v>
      </c>
      <c r="G58" s="126" t="s">
        <v>192</v>
      </c>
      <c r="H58" s="118" t="s">
        <v>192</v>
      </c>
      <c r="I58" s="119" t="s">
        <v>192</v>
      </c>
      <c r="J58" s="190"/>
      <c r="K58" s="146"/>
      <c r="L58" s="146"/>
      <c r="M58" s="153"/>
    </row>
    <row r="59" spans="1:13" s="82" customFormat="1" ht="69" customHeight="1" x14ac:dyDescent="0.25">
      <c r="A59" s="234">
        <v>20</v>
      </c>
      <c r="B59" s="183" t="s">
        <v>360</v>
      </c>
      <c r="C59" s="183" t="s">
        <v>203</v>
      </c>
      <c r="D59" s="186" t="s">
        <v>204</v>
      </c>
      <c r="E59" s="201" t="s">
        <v>118</v>
      </c>
      <c r="F59" s="106" t="s">
        <v>205</v>
      </c>
      <c r="G59" s="118">
        <v>1</v>
      </c>
      <c r="H59" s="118">
        <v>2</v>
      </c>
      <c r="I59" s="119">
        <v>2</v>
      </c>
      <c r="J59" s="162">
        <f>135000+174000+15000+2000+2000+173500+1000000</f>
        <v>1501500</v>
      </c>
      <c r="K59" s="145" t="s">
        <v>399</v>
      </c>
      <c r="L59" s="145" t="s">
        <v>121</v>
      </c>
      <c r="M59" s="154" t="s">
        <v>423</v>
      </c>
    </row>
    <row r="60" spans="1:13" s="82" customFormat="1" ht="84.75" customHeight="1" x14ac:dyDescent="0.25">
      <c r="A60" s="235"/>
      <c r="B60" s="195"/>
      <c r="C60" s="195"/>
      <c r="D60" s="188"/>
      <c r="E60" s="203"/>
      <c r="F60" s="106" t="s">
        <v>206</v>
      </c>
      <c r="G60" s="118">
        <v>67</v>
      </c>
      <c r="H60" s="118">
        <v>66</v>
      </c>
      <c r="I60" s="119">
        <v>63</v>
      </c>
      <c r="J60" s="190"/>
      <c r="K60" s="146"/>
      <c r="L60" s="146"/>
      <c r="M60" s="159"/>
    </row>
    <row r="61" spans="1:13" s="82" customFormat="1" ht="69.5" customHeight="1" x14ac:dyDescent="0.25">
      <c r="A61" s="234">
        <v>21</v>
      </c>
      <c r="B61" s="183" t="s">
        <v>361</v>
      </c>
      <c r="C61" s="183" t="s">
        <v>207</v>
      </c>
      <c r="D61" s="186" t="s">
        <v>208</v>
      </c>
      <c r="E61" s="201" t="s">
        <v>118</v>
      </c>
      <c r="F61" s="106" t="s">
        <v>209</v>
      </c>
      <c r="G61" s="118">
        <v>61</v>
      </c>
      <c r="H61" s="118">
        <v>70</v>
      </c>
      <c r="I61" s="119">
        <v>65</v>
      </c>
      <c r="J61" s="162">
        <v>2000</v>
      </c>
      <c r="K61" s="145" t="s">
        <v>400</v>
      </c>
      <c r="L61" s="145" t="s">
        <v>451</v>
      </c>
      <c r="M61" s="154" t="s">
        <v>424</v>
      </c>
    </row>
    <row r="62" spans="1:13" s="82" customFormat="1" ht="68.5" customHeight="1" x14ac:dyDescent="0.25">
      <c r="A62" s="235"/>
      <c r="B62" s="195"/>
      <c r="C62" s="195"/>
      <c r="D62" s="188"/>
      <c r="E62" s="203"/>
      <c r="F62" s="106" t="s">
        <v>210</v>
      </c>
      <c r="G62" s="118">
        <v>1</v>
      </c>
      <c r="H62" s="118">
        <v>1</v>
      </c>
      <c r="I62" s="143">
        <v>0</v>
      </c>
      <c r="J62" s="190"/>
      <c r="K62" s="146"/>
      <c r="L62" s="146"/>
      <c r="M62" s="159"/>
    </row>
    <row r="63" spans="1:13" s="82" customFormat="1" ht="63.75" customHeight="1" x14ac:dyDescent="0.25">
      <c r="A63" s="234">
        <v>22</v>
      </c>
      <c r="B63" s="183" t="s">
        <v>362</v>
      </c>
      <c r="C63" s="183" t="s">
        <v>211</v>
      </c>
      <c r="D63" s="186" t="s">
        <v>212</v>
      </c>
      <c r="E63" s="201" t="s">
        <v>118</v>
      </c>
      <c r="F63" s="106" t="s">
        <v>213</v>
      </c>
      <c r="G63" s="118" t="s">
        <v>192</v>
      </c>
      <c r="H63" s="118" t="s">
        <v>192</v>
      </c>
      <c r="I63" s="119" t="s">
        <v>192</v>
      </c>
      <c r="J63" s="162">
        <v>0</v>
      </c>
      <c r="K63" s="145" t="s">
        <v>398</v>
      </c>
      <c r="L63" s="145" t="s">
        <v>121</v>
      </c>
      <c r="M63" s="151" t="s">
        <v>372</v>
      </c>
    </row>
    <row r="64" spans="1:13" s="82" customFormat="1" ht="60" customHeight="1" x14ac:dyDescent="0.25">
      <c r="A64" s="238"/>
      <c r="B64" s="194"/>
      <c r="C64" s="194"/>
      <c r="D64" s="187"/>
      <c r="E64" s="202"/>
      <c r="F64" s="106" t="s">
        <v>214</v>
      </c>
      <c r="G64" s="118" t="s">
        <v>192</v>
      </c>
      <c r="H64" s="118" t="s">
        <v>192</v>
      </c>
      <c r="I64" s="119" t="s">
        <v>192</v>
      </c>
      <c r="J64" s="163"/>
      <c r="K64" s="147"/>
      <c r="L64" s="147"/>
      <c r="M64" s="152"/>
    </row>
    <row r="65" spans="1:13" s="82" customFormat="1" ht="63.75" customHeight="1" x14ac:dyDescent="0.25">
      <c r="A65" s="235"/>
      <c r="B65" s="195"/>
      <c r="C65" s="195"/>
      <c r="D65" s="188"/>
      <c r="E65" s="203"/>
      <c r="F65" s="106" t="s">
        <v>215</v>
      </c>
      <c r="G65" s="126" t="s">
        <v>192</v>
      </c>
      <c r="H65" s="118" t="s">
        <v>192</v>
      </c>
      <c r="I65" s="119" t="s">
        <v>192</v>
      </c>
      <c r="J65" s="190"/>
      <c r="K65" s="146"/>
      <c r="L65" s="146"/>
      <c r="M65" s="153"/>
    </row>
    <row r="66" spans="1:13" s="82" customFormat="1" ht="55" customHeight="1" x14ac:dyDescent="0.25">
      <c r="A66" s="234">
        <v>23</v>
      </c>
      <c r="B66" s="183" t="s">
        <v>363</v>
      </c>
      <c r="C66" s="183" t="s">
        <v>216</v>
      </c>
      <c r="D66" s="186" t="s">
        <v>217</v>
      </c>
      <c r="E66" s="201" t="s">
        <v>118</v>
      </c>
      <c r="F66" s="106" t="s">
        <v>218</v>
      </c>
      <c r="G66" s="105">
        <v>0</v>
      </c>
      <c r="H66" s="105">
        <v>2</v>
      </c>
      <c r="I66" s="119">
        <v>0</v>
      </c>
      <c r="J66" s="162">
        <f>428000+93000</f>
        <v>521000</v>
      </c>
      <c r="K66" s="145" t="s">
        <v>401</v>
      </c>
      <c r="L66" s="145" t="s">
        <v>451</v>
      </c>
      <c r="M66" s="151" t="s">
        <v>445</v>
      </c>
    </row>
    <row r="67" spans="1:13" s="82" customFormat="1" ht="50.5" customHeight="1" x14ac:dyDescent="0.25">
      <c r="A67" s="235"/>
      <c r="B67" s="195"/>
      <c r="C67" s="195"/>
      <c r="D67" s="188"/>
      <c r="E67" s="203"/>
      <c r="F67" s="106" t="s">
        <v>219</v>
      </c>
      <c r="G67" s="105">
        <v>0</v>
      </c>
      <c r="H67" s="105">
        <v>27</v>
      </c>
      <c r="I67" s="121">
        <v>1</v>
      </c>
      <c r="J67" s="190"/>
      <c r="K67" s="146"/>
      <c r="L67" s="146"/>
      <c r="M67" s="153"/>
    </row>
    <row r="68" spans="1:13" s="82" customFormat="1" ht="66" customHeight="1" x14ac:dyDescent="0.25">
      <c r="A68" s="234">
        <v>24</v>
      </c>
      <c r="B68" s="183" t="s">
        <v>363</v>
      </c>
      <c r="C68" s="183" t="s">
        <v>220</v>
      </c>
      <c r="D68" s="186" t="s">
        <v>221</v>
      </c>
      <c r="E68" s="201" t="s">
        <v>118</v>
      </c>
      <c r="F68" s="106" t="s">
        <v>222</v>
      </c>
      <c r="G68" s="118">
        <v>1</v>
      </c>
      <c r="H68" s="118">
        <v>3</v>
      </c>
      <c r="I68" s="119">
        <v>2</v>
      </c>
      <c r="J68" s="162">
        <f>4330+56286</f>
        <v>60616</v>
      </c>
      <c r="K68" s="145" t="s">
        <v>402</v>
      </c>
      <c r="L68" s="145" t="s">
        <v>451</v>
      </c>
      <c r="M68" s="151" t="s">
        <v>440</v>
      </c>
    </row>
    <row r="69" spans="1:13" s="82" customFormat="1" ht="72.75" customHeight="1" x14ac:dyDescent="0.25">
      <c r="A69" s="235"/>
      <c r="B69" s="195"/>
      <c r="C69" s="195"/>
      <c r="D69" s="188"/>
      <c r="E69" s="203"/>
      <c r="F69" s="106" t="s">
        <v>223</v>
      </c>
      <c r="G69" s="118">
        <v>1</v>
      </c>
      <c r="H69" s="118">
        <v>1</v>
      </c>
      <c r="I69" s="119">
        <v>1</v>
      </c>
      <c r="J69" s="190"/>
      <c r="K69" s="146"/>
      <c r="L69" s="146"/>
      <c r="M69" s="153"/>
    </row>
    <row r="70" spans="1:13" s="82" customFormat="1" ht="54.5" customHeight="1" x14ac:dyDescent="0.25">
      <c r="A70" s="234">
        <v>25</v>
      </c>
      <c r="B70" s="183" t="s">
        <v>364</v>
      </c>
      <c r="C70" s="183" t="s">
        <v>224</v>
      </c>
      <c r="D70" s="186" t="s">
        <v>225</v>
      </c>
      <c r="E70" s="201" t="s">
        <v>118</v>
      </c>
      <c r="F70" s="106" t="s">
        <v>226</v>
      </c>
      <c r="G70" s="127" t="s">
        <v>227</v>
      </c>
      <c r="H70" s="127">
        <v>0.45</v>
      </c>
      <c r="I70" s="144">
        <v>0.27</v>
      </c>
      <c r="J70" s="162">
        <v>5000</v>
      </c>
      <c r="K70" s="145" t="s">
        <v>403</v>
      </c>
      <c r="L70" s="145" t="s">
        <v>121</v>
      </c>
      <c r="M70" s="154" t="s">
        <v>376</v>
      </c>
    </row>
    <row r="71" spans="1:13" s="82" customFormat="1" ht="77.5" customHeight="1" x14ac:dyDescent="0.25">
      <c r="A71" s="235"/>
      <c r="B71" s="195"/>
      <c r="C71" s="195"/>
      <c r="D71" s="188"/>
      <c r="E71" s="203"/>
      <c r="F71" s="106" t="s">
        <v>228</v>
      </c>
      <c r="G71" s="128">
        <v>0</v>
      </c>
      <c r="H71" s="128">
        <v>7</v>
      </c>
      <c r="I71" s="119">
        <v>7</v>
      </c>
      <c r="J71" s="190"/>
      <c r="K71" s="146"/>
      <c r="L71" s="146"/>
      <c r="M71" s="155"/>
    </row>
    <row r="72" spans="1:13" s="82" customFormat="1" ht="55" customHeight="1" x14ac:dyDescent="0.25">
      <c r="A72" s="234">
        <v>26</v>
      </c>
      <c r="B72" s="183" t="s">
        <v>364</v>
      </c>
      <c r="C72" s="183" t="s">
        <v>229</v>
      </c>
      <c r="D72" s="186" t="s">
        <v>230</v>
      </c>
      <c r="E72" s="201" t="s">
        <v>118</v>
      </c>
      <c r="F72" s="106" t="s">
        <v>231</v>
      </c>
      <c r="G72" s="128" t="s">
        <v>192</v>
      </c>
      <c r="H72" s="128" t="s">
        <v>192</v>
      </c>
      <c r="I72" s="119" t="s">
        <v>192</v>
      </c>
      <c r="J72" s="162">
        <v>0</v>
      </c>
      <c r="K72" s="145" t="s">
        <v>398</v>
      </c>
      <c r="L72" s="145" t="s">
        <v>121</v>
      </c>
      <c r="M72" s="151" t="s">
        <v>372</v>
      </c>
    </row>
    <row r="73" spans="1:13" s="82" customFormat="1" ht="70" customHeight="1" x14ac:dyDescent="0.25">
      <c r="A73" s="235"/>
      <c r="B73" s="195"/>
      <c r="C73" s="195"/>
      <c r="D73" s="188"/>
      <c r="E73" s="203"/>
      <c r="F73" s="106" t="s">
        <v>232</v>
      </c>
      <c r="G73" s="118" t="s">
        <v>192</v>
      </c>
      <c r="H73" s="118" t="s">
        <v>192</v>
      </c>
      <c r="I73" s="119" t="s">
        <v>192</v>
      </c>
      <c r="J73" s="190"/>
      <c r="K73" s="146"/>
      <c r="L73" s="146"/>
      <c r="M73" s="153"/>
    </row>
    <row r="74" spans="1:13" s="82" customFormat="1" ht="52" customHeight="1" x14ac:dyDescent="0.25">
      <c r="A74" s="234">
        <v>27</v>
      </c>
      <c r="B74" s="183" t="s">
        <v>365</v>
      </c>
      <c r="C74" s="183" t="s">
        <v>233</v>
      </c>
      <c r="D74" s="186" t="s">
        <v>234</v>
      </c>
      <c r="E74" s="201" t="s">
        <v>118</v>
      </c>
      <c r="F74" s="106" t="s">
        <v>235</v>
      </c>
      <c r="G74" s="118">
        <v>1</v>
      </c>
      <c r="H74" s="118">
        <v>1</v>
      </c>
      <c r="I74" s="119">
        <v>1</v>
      </c>
      <c r="J74" s="162">
        <f>35000+83000+248674+114000+3846+62630+40366+108788+66400+87670+83375+119660</f>
        <v>1053409</v>
      </c>
      <c r="K74" s="145" t="s">
        <v>404</v>
      </c>
      <c r="L74" s="145" t="s">
        <v>121</v>
      </c>
      <c r="M74" s="154" t="s">
        <v>441</v>
      </c>
    </row>
    <row r="75" spans="1:13" s="82" customFormat="1" ht="53" customHeight="1" x14ac:dyDescent="0.25">
      <c r="A75" s="238"/>
      <c r="B75" s="194"/>
      <c r="C75" s="194"/>
      <c r="D75" s="187"/>
      <c r="E75" s="202"/>
      <c r="F75" s="106" t="s">
        <v>236</v>
      </c>
      <c r="G75" s="118">
        <v>1</v>
      </c>
      <c r="H75" s="118">
        <v>1</v>
      </c>
      <c r="I75" s="119">
        <v>1</v>
      </c>
      <c r="J75" s="163"/>
      <c r="K75" s="147"/>
      <c r="L75" s="147"/>
      <c r="M75" s="214"/>
    </row>
    <row r="76" spans="1:13" s="82" customFormat="1" ht="64.5" customHeight="1" x14ac:dyDescent="0.25">
      <c r="A76" s="235"/>
      <c r="B76" s="195"/>
      <c r="C76" s="195"/>
      <c r="D76" s="188"/>
      <c r="E76" s="203"/>
      <c r="F76" s="106" t="s">
        <v>237</v>
      </c>
      <c r="G76" s="118">
        <v>1</v>
      </c>
      <c r="H76" s="118">
        <v>1</v>
      </c>
      <c r="I76" s="119">
        <v>1</v>
      </c>
      <c r="J76" s="190"/>
      <c r="K76" s="146"/>
      <c r="L76" s="146"/>
      <c r="M76" s="155"/>
    </row>
    <row r="77" spans="1:13" s="82" customFormat="1" ht="76" customHeight="1" x14ac:dyDescent="0.25">
      <c r="A77" s="234">
        <v>28</v>
      </c>
      <c r="B77" s="183" t="s">
        <v>365</v>
      </c>
      <c r="C77" s="183" t="s">
        <v>238</v>
      </c>
      <c r="D77" s="186" t="s">
        <v>239</v>
      </c>
      <c r="E77" s="201" t="s">
        <v>118</v>
      </c>
      <c r="F77" s="106" t="s">
        <v>240</v>
      </c>
      <c r="G77" s="118">
        <v>0</v>
      </c>
      <c r="H77" s="118">
        <v>5</v>
      </c>
      <c r="I77" s="119">
        <v>5</v>
      </c>
      <c r="J77" s="162">
        <f>1359062+121591+71295</f>
        <v>1551948</v>
      </c>
      <c r="K77" s="145" t="s">
        <v>405</v>
      </c>
      <c r="L77" s="145" t="s">
        <v>451</v>
      </c>
      <c r="M77" s="151" t="s">
        <v>427</v>
      </c>
    </row>
    <row r="78" spans="1:13" s="82" customFormat="1" ht="84" customHeight="1" x14ac:dyDescent="0.25">
      <c r="A78" s="238"/>
      <c r="B78" s="194"/>
      <c r="C78" s="194"/>
      <c r="D78" s="187"/>
      <c r="E78" s="202"/>
      <c r="F78" s="106" t="s">
        <v>241</v>
      </c>
      <c r="G78" s="118">
        <v>30</v>
      </c>
      <c r="H78" s="118">
        <v>42</v>
      </c>
      <c r="I78" s="119">
        <v>36</v>
      </c>
      <c r="J78" s="163"/>
      <c r="K78" s="147"/>
      <c r="L78" s="147"/>
      <c r="M78" s="152"/>
    </row>
    <row r="79" spans="1:13" s="82" customFormat="1" ht="96" customHeight="1" x14ac:dyDescent="0.25">
      <c r="A79" s="235"/>
      <c r="B79" s="195"/>
      <c r="C79" s="195"/>
      <c r="D79" s="188"/>
      <c r="E79" s="203"/>
      <c r="F79" s="106" t="s">
        <v>242</v>
      </c>
      <c r="G79" s="118">
        <v>20</v>
      </c>
      <c r="H79" s="118">
        <v>24</v>
      </c>
      <c r="I79" s="119">
        <v>22</v>
      </c>
      <c r="J79" s="190"/>
      <c r="K79" s="146"/>
      <c r="L79" s="146"/>
      <c r="M79" s="153"/>
    </row>
    <row r="80" spans="1:13" s="82" customFormat="1" ht="141.65" customHeight="1" x14ac:dyDescent="0.25">
      <c r="A80" s="123">
        <v>29</v>
      </c>
      <c r="B80" s="106" t="s">
        <v>365</v>
      </c>
      <c r="C80" s="99" t="s">
        <v>243</v>
      </c>
      <c r="D80" s="106" t="s">
        <v>244</v>
      </c>
      <c r="E80" s="118" t="s">
        <v>118</v>
      </c>
      <c r="F80" s="106" t="s">
        <v>245</v>
      </c>
      <c r="G80" s="126" t="s">
        <v>192</v>
      </c>
      <c r="H80" s="118" t="s">
        <v>192</v>
      </c>
      <c r="I80" s="119" t="s">
        <v>192</v>
      </c>
      <c r="J80" s="129">
        <v>0</v>
      </c>
      <c r="K80" s="125" t="s">
        <v>398</v>
      </c>
      <c r="L80" s="125" t="s">
        <v>121</v>
      </c>
      <c r="M80" s="110" t="s">
        <v>372</v>
      </c>
    </row>
    <row r="81" spans="1:13" s="82" customFormat="1" ht="55.5" customHeight="1" x14ac:dyDescent="0.25">
      <c r="A81" s="234">
        <v>30</v>
      </c>
      <c r="B81" s="183" t="s">
        <v>365</v>
      </c>
      <c r="C81" s="183" t="s">
        <v>246</v>
      </c>
      <c r="D81" s="186" t="s">
        <v>247</v>
      </c>
      <c r="E81" s="201" t="s">
        <v>118</v>
      </c>
      <c r="F81" s="106" t="s">
        <v>248</v>
      </c>
      <c r="G81" s="118">
        <v>0</v>
      </c>
      <c r="H81" s="118">
        <v>15341</v>
      </c>
      <c r="I81" s="119">
        <v>13931</v>
      </c>
      <c r="J81" s="162">
        <f>452599+120664</f>
        <v>573263</v>
      </c>
      <c r="K81" s="145" t="s">
        <v>406</v>
      </c>
      <c r="L81" s="145" t="s">
        <v>121</v>
      </c>
      <c r="M81" s="151" t="s">
        <v>446</v>
      </c>
    </row>
    <row r="82" spans="1:13" s="82" customFormat="1" ht="49" customHeight="1" x14ac:dyDescent="0.25">
      <c r="A82" s="238"/>
      <c r="B82" s="194"/>
      <c r="C82" s="194"/>
      <c r="D82" s="187"/>
      <c r="E82" s="202"/>
      <c r="F82" s="106" t="s">
        <v>249</v>
      </c>
      <c r="G82" s="118">
        <v>3</v>
      </c>
      <c r="H82" s="118">
        <v>7</v>
      </c>
      <c r="I82" s="119">
        <v>2</v>
      </c>
      <c r="J82" s="163"/>
      <c r="K82" s="147"/>
      <c r="L82" s="147"/>
      <c r="M82" s="152"/>
    </row>
    <row r="83" spans="1:13" s="82" customFormat="1" ht="55" customHeight="1" x14ac:dyDescent="0.25">
      <c r="A83" s="235"/>
      <c r="B83" s="195"/>
      <c r="C83" s="195"/>
      <c r="D83" s="188"/>
      <c r="E83" s="203"/>
      <c r="F83" s="106" t="s">
        <v>250</v>
      </c>
      <c r="G83" s="118">
        <v>0</v>
      </c>
      <c r="H83" s="118">
        <v>10</v>
      </c>
      <c r="I83" s="119">
        <v>0</v>
      </c>
      <c r="J83" s="190"/>
      <c r="K83" s="146"/>
      <c r="L83" s="146"/>
      <c r="M83" s="153"/>
    </row>
    <row r="84" spans="1:13" s="82" customFormat="1" ht="66.5" customHeight="1" x14ac:dyDescent="0.25">
      <c r="A84" s="234">
        <v>31</v>
      </c>
      <c r="B84" s="183" t="s">
        <v>365</v>
      </c>
      <c r="C84" s="183" t="s">
        <v>251</v>
      </c>
      <c r="D84" s="186" t="s">
        <v>252</v>
      </c>
      <c r="E84" s="201" t="s">
        <v>118</v>
      </c>
      <c r="F84" s="106" t="s">
        <v>253</v>
      </c>
      <c r="G84" s="118">
        <v>1</v>
      </c>
      <c r="H84" s="118">
        <v>1</v>
      </c>
      <c r="I84" s="119">
        <v>0</v>
      </c>
      <c r="J84" s="162">
        <f>428000</f>
        <v>428000</v>
      </c>
      <c r="K84" s="145" t="s">
        <v>407</v>
      </c>
      <c r="L84" s="145" t="s">
        <v>121</v>
      </c>
      <c r="M84" s="154" t="s">
        <v>439</v>
      </c>
    </row>
    <row r="85" spans="1:13" s="82" customFormat="1" ht="60.5" customHeight="1" x14ac:dyDescent="0.25">
      <c r="A85" s="235"/>
      <c r="B85" s="195"/>
      <c r="C85" s="195"/>
      <c r="D85" s="188"/>
      <c r="E85" s="203"/>
      <c r="F85" s="106" t="s">
        <v>254</v>
      </c>
      <c r="G85" s="118">
        <v>13</v>
      </c>
      <c r="H85" s="118">
        <v>20</v>
      </c>
      <c r="I85" s="119">
        <v>13</v>
      </c>
      <c r="J85" s="190"/>
      <c r="K85" s="146"/>
      <c r="L85" s="146"/>
      <c r="M85" s="155"/>
    </row>
    <row r="86" spans="1:13" s="82" customFormat="1" ht="67.5" customHeight="1" x14ac:dyDescent="0.25">
      <c r="A86" s="234">
        <v>32</v>
      </c>
      <c r="B86" s="183" t="s">
        <v>366</v>
      </c>
      <c r="C86" s="183" t="s">
        <v>255</v>
      </c>
      <c r="D86" s="186" t="s">
        <v>256</v>
      </c>
      <c r="E86" s="201" t="s">
        <v>118</v>
      </c>
      <c r="F86" s="106" t="s">
        <v>257</v>
      </c>
      <c r="G86" s="118">
        <v>0</v>
      </c>
      <c r="H86" s="118">
        <v>1</v>
      </c>
      <c r="I86" s="119">
        <v>1</v>
      </c>
      <c r="J86" s="162">
        <v>5000</v>
      </c>
      <c r="K86" s="145" t="s">
        <v>408</v>
      </c>
      <c r="L86" s="145" t="s">
        <v>451</v>
      </c>
      <c r="M86" s="156" t="s">
        <v>447</v>
      </c>
    </row>
    <row r="87" spans="1:13" s="82" customFormat="1" ht="71.25" customHeight="1" x14ac:dyDescent="0.25">
      <c r="A87" s="238"/>
      <c r="B87" s="194"/>
      <c r="C87" s="194"/>
      <c r="D87" s="187"/>
      <c r="E87" s="202"/>
      <c r="F87" s="106" t="s">
        <v>258</v>
      </c>
      <c r="G87" s="105">
        <v>0</v>
      </c>
      <c r="H87" s="105">
        <v>6</v>
      </c>
      <c r="I87" s="121">
        <v>0</v>
      </c>
      <c r="J87" s="163"/>
      <c r="K87" s="147"/>
      <c r="L87" s="147"/>
      <c r="M87" s="157"/>
    </row>
    <row r="88" spans="1:13" s="82" customFormat="1" ht="68.25" customHeight="1" x14ac:dyDescent="0.25">
      <c r="A88" s="235"/>
      <c r="B88" s="195"/>
      <c r="C88" s="195"/>
      <c r="D88" s="188"/>
      <c r="E88" s="203"/>
      <c r="F88" s="106" t="s">
        <v>259</v>
      </c>
      <c r="G88" s="105">
        <v>0</v>
      </c>
      <c r="H88" s="105">
        <v>5</v>
      </c>
      <c r="I88" s="121">
        <v>5</v>
      </c>
      <c r="J88" s="190"/>
      <c r="K88" s="146"/>
      <c r="L88" s="146"/>
      <c r="M88" s="158"/>
    </row>
    <row r="89" spans="1:13" s="82" customFormat="1" ht="203" customHeight="1" x14ac:dyDescent="0.25">
      <c r="A89" s="123">
        <v>33</v>
      </c>
      <c r="B89" s="106" t="s">
        <v>366</v>
      </c>
      <c r="C89" s="99" t="s">
        <v>260</v>
      </c>
      <c r="D89" s="106" t="s">
        <v>261</v>
      </c>
      <c r="E89" s="118" t="s">
        <v>118</v>
      </c>
      <c r="F89" s="106" t="s">
        <v>375</v>
      </c>
      <c r="G89" s="118">
        <v>1</v>
      </c>
      <c r="H89" s="118">
        <v>1</v>
      </c>
      <c r="I89" s="119">
        <v>1</v>
      </c>
      <c r="J89" s="130">
        <f>5000</f>
        <v>5000</v>
      </c>
      <c r="K89" s="125" t="s">
        <v>409</v>
      </c>
      <c r="L89" s="125" t="s">
        <v>121</v>
      </c>
      <c r="M89" s="110" t="s">
        <v>438</v>
      </c>
    </row>
    <row r="90" spans="1:13" s="82" customFormat="1" ht="99.65" customHeight="1" x14ac:dyDescent="0.25">
      <c r="A90" s="123">
        <v>34</v>
      </c>
      <c r="B90" s="106" t="s">
        <v>366</v>
      </c>
      <c r="C90" s="99" t="s">
        <v>262</v>
      </c>
      <c r="D90" s="106" t="s">
        <v>263</v>
      </c>
      <c r="E90" s="118" t="s">
        <v>118</v>
      </c>
      <c r="F90" s="106" t="s">
        <v>264</v>
      </c>
      <c r="G90" s="118">
        <v>2</v>
      </c>
      <c r="H90" s="118">
        <v>2</v>
      </c>
      <c r="I90" s="119">
        <v>10</v>
      </c>
      <c r="J90" s="130">
        <v>225000</v>
      </c>
      <c r="K90" s="125" t="s">
        <v>410</v>
      </c>
      <c r="L90" s="125" t="s">
        <v>451</v>
      </c>
      <c r="M90" s="110" t="s">
        <v>442</v>
      </c>
    </row>
    <row r="91" spans="1:13" s="82" customFormat="1" ht="63" customHeight="1" x14ac:dyDescent="0.25">
      <c r="A91" s="234">
        <v>35</v>
      </c>
      <c r="B91" s="183" t="s">
        <v>367</v>
      </c>
      <c r="C91" s="183" t="s">
        <v>265</v>
      </c>
      <c r="D91" s="186" t="s">
        <v>266</v>
      </c>
      <c r="E91" s="201" t="s">
        <v>118</v>
      </c>
      <c r="F91" s="106" t="s">
        <v>267</v>
      </c>
      <c r="G91" s="118" t="s">
        <v>192</v>
      </c>
      <c r="H91" s="118" t="s">
        <v>192</v>
      </c>
      <c r="I91" s="119" t="s">
        <v>192</v>
      </c>
      <c r="J91" s="162">
        <v>0</v>
      </c>
      <c r="K91" s="145" t="s">
        <v>398</v>
      </c>
      <c r="L91" s="145" t="s">
        <v>121</v>
      </c>
      <c r="M91" s="151" t="s">
        <v>372</v>
      </c>
    </row>
    <row r="92" spans="1:13" s="82" customFormat="1" ht="60" customHeight="1" x14ac:dyDescent="0.25">
      <c r="A92" s="238"/>
      <c r="B92" s="194"/>
      <c r="C92" s="194"/>
      <c r="D92" s="187"/>
      <c r="E92" s="202"/>
      <c r="F92" s="106" t="s">
        <v>268</v>
      </c>
      <c r="G92" s="118" t="s">
        <v>192</v>
      </c>
      <c r="H92" s="118" t="s">
        <v>192</v>
      </c>
      <c r="I92" s="119" t="s">
        <v>192</v>
      </c>
      <c r="J92" s="163"/>
      <c r="K92" s="147"/>
      <c r="L92" s="147"/>
      <c r="M92" s="152"/>
    </row>
    <row r="93" spans="1:13" s="82" customFormat="1" ht="62.25" customHeight="1" x14ac:dyDescent="0.25">
      <c r="A93" s="235"/>
      <c r="B93" s="195"/>
      <c r="C93" s="195"/>
      <c r="D93" s="188"/>
      <c r="E93" s="203"/>
      <c r="F93" s="106" t="s">
        <v>269</v>
      </c>
      <c r="G93" s="118" t="s">
        <v>192</v>
      </c>
      <c r="H93" s="118" t="s">
        <v>192</v>
      </c>
      <c r="I93" s="119" t="s">
        <v>192</v>
      </c>
      <c r="J93" s="190"/>
      <c r="K93" s="146"/>
      <c r="L93" s="146"/>
      <c r="M93" s="153"/>
    </row>
    <row r="94" spans="1:13" s="82" customFormat="1" ht="62.25" customHeight="1" x14ac:dyDescent="0.25">
      <c r="A94" s="234">
        <v>36</v>
      </c>
      <c r="B94" s="183" t="s">
        <v>367</v>
      </c>
      <c r="C94" s="183" t="s">
        <v>270</v>
      </c>
      <c r="D94" s="186" t="s">
        <v>271</v>
      </c>
      <c r="E94" s="201" t="s">
        <v>118</v>
      </c>
      <c r="F94" s="106" t="s">
        <v>272</v>
      </c>
      <c r="G94" s="118">
        <v>3</v>
      </c>
      <c r="H94" s="118">
        <v>4</v>
      </c>
      <c r="I94" s="119">
        <v>4</v>
      </c>
      <c r="J94" s="162">
        <f>66400+1190000+1301000+141367+35000+70000+6636</f>
        <v>2810403</v>
      </c>
      <c r="K94" s="145" t="s">
        <v>411</v>
      </c>
      <c r="L94" s="145" t="s">
        <v>451</v>
      </c>
      <c r="M94" s="151" t="s">
        <v>452</v>
      </c>
    </row>
    <row r="95" spans="1:13" s="82" customFormat="1" ht="62.25" customHeight="1" x14ac:dyDescent="0.25">
      <c r="A95" s="238"/>
      <c r="B95" s="194"/>
      <c r="C95" s="194"/>
      <c r="D95" s="187"/>
      <c r="E95" s="202"/>
      <c r="F95" s="106" t="s">
        <v>273</v>
      </c>
      <c r="G95" s="118">
        <v>2229</v>
      </c>
      <c r="H95" s="118">
        <v>3000</v>
      </c>
      <c r="I95" s="119">
        <v>2933</v>
      </c>
      <c r="J95" s="163"/>
      <c r="K95" s="147"/>
      <c r="L95" s="147"/>
      <c r="M95" s="152"/>
    </row>
    <row r="96" spans="1:13" s="82" customFormat="1" ht="198.5" customHeight="1" x14ac:dyDescent="0.25">
      <c r="A96" s="235"/>
      <c r="B96" s="195"/>
      <c r="C96" s="195"/>
      <c r="D96" s="188"/>
      <c r="E96" s="203"/>
      <c r="F96" s="106" t="s">
        <v>274</v>
      </c>
      <c r="G96" s="118">
        <v>3</v>
      </c>
      <c r="H96" s="118">
        <v>1</v>
      </c>
      <c r="I96" s="119">
        <v>1</v>
      </c>
      <c r="J96" s="190"/>
      <c r="K96" s="146"/>
      <c r="L96" s="146"/>
      <c r="M96" s="153"/>
    </row>
    <row r="97" spans="1:13" s="82" customFormat="1" ht="64.5" customHeight="1" x14ac:dyDescent="0.25">
      <c r="A97" s="234">
        <v>37</v>
      </c>
      <c r="B97" s="183" t="s">
        <v>367</v>
      </c>
      <c r="C97" s="183" t="s">
        <v>275</v>
      </c>
      <c r="D97" s="186" t="s">
        <v>276</v>
      </c>
      <c r="E97" s="201" t="s">
        <v>118</v>
      </c>
      <c r="F97" s="106" t="s">
        <v>277</v>
      </c>
      <c r="G97" s="118" t="s">
        <v>192</v>
      </c>
      <c r="H97" s="118" t="s">
        <v>192</v>
      </c>
      <c r="I97" s="119" t="s">
        <v>192</v>
      </c>
      <c r="J97" s="162">
        <v>0</v>
      </c>
      <c r="K97" s="145" t="s">
        <v>412</v>
      </c>
      <c r="L97" s="145" t="s">
        <v>121</v>
      </c>
      <c r="M97" s="151" t="s">
        <v>372</v>
      </c>
    </row>
    <row r="98" spans="1:13" s="82" customFormat="1" ht="69.75" customHeight="1" x14ac:dyDescent="0.25">
      <c r="A98" s="235"/>
      <c r="B98" s="195"/>
      <c r="C98" s="195"/>
      <c r="D98" s="188"/>
      <c r="E98" s="203"/>
      <c r="F98" s="106" t="s">
        <v>278</v>
      </c>
      <c r="G98" s="118" t="s">
        <v>192</v>
      </c>
      <c r="H98" s="118" t="s">
        <v>192</v>
      </c>
      <c r="I98" s="119" t="s">
        <v>192</v>
      </c>
      <c r="J98" s="190"/>
      <c r="K98" s="146"/>
      <c r="L98" s="146"/>
      <c r="M98" s="153"/>
    </row>
    <row r="99" spans="1:13" s="82" customFormat="1" ht="55.5" customHeight="1" x14ac:dyDescent="0.25">
      <c r="A99" s="234">
        <v>38</v>
      </c>
      <c r="B99" s="183" t="s">
        <v>367</v>
      </c>
      <c r="C99" s="183" t="s">
        <v>279</v>
      </c>
      <c r="D99" s="186" t="s">
        <v>280</v>
      </c>
      <c r="E99" s="201" t="s">
        <v>118</v>
      </c>
      <c r="F99" s="106" t="s">
        <v>281</v>
      </c>
      <c r="G99" s="118">
        <v>0</v>
      </c>
      <c r="H99" s="118">
        <v>1</v>
      </c>
      <c r="I99" s="119">
        <v>1</v>
      </c>
      <c r="J99" s="162">
        <f>1000+5589833</f>
        <v>5590833</v>
      </c>
      <c r="K99" s="145" t="s">
        <v>413</v>
      </c>
      <c r="L99" s="148" t="s">
        <v>451</v>
      </c>
      <c r="M99" s="151" t="s">
        <v>448</v>
      </c>
    </row>
    <row r="100" spans="1:13" s="82" customFormat="1" ht="54" customHeight="1" x14ac:dyDescent="0.25">
      <c r="A100" s="238"/>
      <c r="B100" s="194"/>
      <c r="C100" s="194"/>
      <c r="D100" s="187"/>
      <c r="E100" s="202"/>
      <c r="F100" s="106" t="s">
        <v>282</v>
      </c>
      <c r="G100" s="118">
        <v>0</v>
      </c>
      <c r="H100" s="118">
        <v>1</v>
      </c>
      <c r="I100" s="119">
        <v>1</v>
      </c>
      <c r="J100" s="163"/>
      <c r="K100" s="147"/>
      <c r="L100" s="149"/>
      <c r="M100" s="152"/>
    </row>
    <row r="101" spans="1:13" s="82" customFormat="1" ht="59" customHeight="1" x14ac:dyDescent="0.25">
      <c r="A101" s="235"/>
      <c r="B101" s="195"/>
      <c r="C101" s="195"/>
      <c r="D101" s="188"/>
      <c r="E101" s="203"/>
      <c r="F101" s="106" t="s">
        <v>283</v>
      </c>
      <c r="G101" s="105">
        <v>0</v>
      </c>
      <c r="H101" s="105">
        <v>1</v>
      </c>
      <c r="I101" s="121">
        <v>1</v>
      </c>
      <c r="J101" s="190"/>
      <c r="K101" s="146"/>
      <c r="L101" s="150"/>
      <c r="M101" s="153"/>
    </row>
    <row r="102" spans="1:13" s="82" customFormat="1" ht="212" customHeight="1" x14ac:dyDescent="0.25">
      <c r="A102" s="123">
        <v>39</v>
      </c>
      <c r="B102" s="106" t="s">
        <v>368</v>
      </c>
      <c r="C102" s="99" t="s">
        <v>284</v>
      </c>
      <c r="D102" s="106" t="s">
        <v>285</v>
      </c>
      <c r="E102" s="118" t="s">
        <v>118</v>
      </c>
      <c r="F102" s="106" t="s">
        <v>286</v>
      </c>
      <c r="G102" s="118">
        <v>1</v>
      </c>
      <c r="H102" s="118">
        <v>3</v>
      </c>
      <c r="I102" s="119">
        <v>3</v>
      </c>
      <c r="J102" s="130">
        <v>6600</v>
      </c>
      <c r="K102" s="125" t="s">
        <v>414</v>
      </c>
      <c r="L102" s="125" t="s">
        <v>121</v>
      </c>
      <c r="M102" s="110" t="s">
        <v>443</v>
      </c>
    </row>
    <row r="103" spans="1:13" s="82" customFormat="1" ht="139" customHeight="1" x14ac:dyDescent="0.25">
      <c r="A103" s="123">
        <v>40</v>
      </c>
      <c r="B103" s="106" t="s">
        <v>368</v>
      </c>
      <c r="C103" s="99" t="s">
        <v>287</v>
      </c>
      <c r="D103" s="106" t="s">
        <v>288</v>
      </c>
      <c r="E103" s="118" t="s">
        <v>118</v>
      </c>
      <c r="F103" s="106" t="s">
        <v>289</v>
      </c>
      <c r="G103" s="118">
        <v>3</v>
      </c>
      <c r="H103" s="118">
        <v>7</v>
      </c>
      <c r="I103" s="119">
        <v>0</v>
      </c>
      <c r="J103" s="130">
        <v>0</v>
      </c>
      <c r="K103" s="125" t="s">
        <v>415</v>
      </c>
      <c r="L103" s="125" t="s">
        <v>121</v>
      </c>
      <c r="M103" s="110" t="s">
        <v>370</v>
      </c>
    </row>
    <row r="104" spans="1:13" s="82" customFormat="1" ht="120.65" customHeight="1" x14ac:dyDescent="0.25">
      <c r="A104" s="115">
        <v>41</v>
      </c>
      <c r="B104" s="103" t="s">
        <v>369</v>
      </c>
      <c r="C104" s="97" t="s">
        <v>290</v>
      </c>
      <c r="D104" s="103" t="s">
        <v>291</v>
      </c>
      <c r="E104" s="111" t="s">
        <v>118</v>
      </c>
      <c r="F104" s="103" t="s">
        <v>292</v>
      </c>
      <c r="G104" s="111">
        <v>0</v>
      </c>
      <c r="H104" s="111">
        <v>1</v>
      </c>
      <c r="I104" s="124">
        <v>0</v>
      </c>
      <c r="J104" s="116">
        <v>0</v>
      </c>
      <c r="K104" s="114" t="s">
        <v>416</v>
      </c>
      <c r="L104" s="114" t="s">
        <v>121</v>
      </c>
      <c r="M104" s="110" t="s">
        <v>449</v>
      </c>
    </row>
    <row r="105" spans="1:13" s="82" customFormat="1" ht="15.5" x14ac:dyDescent="0.25">
      <c r="A105" s="85"/>
      <c r="B105" s="85"/>
      <c r="C105" s="100"/>
      <c r="D105" s="85"/>
      <c r="E105" s="85"/>
      <c r="F105" s="86"/>
      <c r="G105" s="87"/>
      <c r="H105" s="95"/>
      <c r="I105" s="98"/>
      <c r="J105" s="88"/>
      <c r="K105" s="98"/>
      <c r="L105" s="98"/>
      <c r="M105" s="85"/>
    </row>
    <row r="106" spans="1:13" ht="29.25" customHeight="1" x14ac:dyDescent="0.3">
      <c r="A106" s="71"/>
      <c r="B106" s="72"/>
      <c r="C106" s="101"/>
      <c r="D106" s="73"/>
      <c r="E106" s="72"/>
      <c r="F106" s="73"/>
      <c r="G106" s="74"/>
      <c r="H106" s="72"/>
      <c r="I106" s="81"/>
      <c r="J106" s="81"/>
      <c r="K106" s="81"/>
      <c r="L106" s="81"/>
      <c r="M106" s="109"/>
    </row>
    <row r="107" spans="1:13" s="76" customFormat="1" ht="20.5" x14ac:dyDescent="0.3">
      <c r="A107" s="75"/>
      <c r="B107" s="62" t="s">
        <v>293</v>
      </c>
      <c r="C107" s="243" t="s">
        <v>418</v>
      </c>
      <c r="D107" s="243"/>
      <c r="E107" s="73"/>
      <c r="F107" s="73"/>
      <c r="G107" s="74"/>
      <c r="H107" s="72"/>
      <c r="I107" s="81"/>
      <c r="K107" s="81"/>
      <c r="L107" s="81"/>
      <c r="M107" s="109"/>
    </row>
    <row r="108" spans="1:13" s="76" customFormat="1" ht="40.5" x14ac:dyDescent="0.3">
      <c r="A108" s="75"/>
      <c r="B108" s="62" t="s">
        <v>294</v>
      </c>
      <c r="C108" s="239" t="s">
        <v>374</v>
      </c>
      <c r="D108" s="240"/>
      <c r="E108" s="73"/>
      <c r="F108" s="73"/>
      <c r="G108" s="73"/>
      <c r="H108" s="72"/>
      <c r="I108" s="81"/>
      <c r="K108" s="81"/>
      <c r="L108" s="81"/>
      <c r="M108" s="109"/>
    </row>
    <row r="109" spans="1:13" s="76" customFormat="1" ht="40.5" x14ac:dyDescent="0.3">
      <c r="A109" s="75"/>
      <c r="B109" s="62" t="s">
        <v>295</v>
      </c>
      <c r="C109" s="239"/>
      <c r="D109" s="240"/>
      <c r="E109" s="73"/>
      <c r="F109" s="73"/>
      <c r="G109" s="73"/>
      <c r="H109" s="72"/>
      <c r="I109" s="81"/>
      <c r="K109" s="81"/>
      <c r="L109" s="81"/>
      <c r="M109" s="109"/>
    </row>
    <row r="110" spans="1:13" s="76" customFormat="1" ht="38.25" customHeight="1" x14ac:dyDescent="0.3">
      <c r="A110" s="75"/>
      <c r="B110" s="63"/>
      <c r="C110" s="101"/>
      <c r="D110" s="73"/>
      <c r="E110" s="73"/>
      <c r="F110" s="73"/>
      <c r="G110" s="73"/>
      <c r="H110" s="72"/>
      <c r="I110" s="81"/>
      <c r="K110" s="81"/>
      <c r="L110" s="81"/>
      <c r="M110" s="109"/>
    </row>
    <row r="111" spans="1:13" s="76" customFormat="1" ht="15.5" customHeight="1" x14ac:dyDescent="0.3">
      <c r="A111" s="75"/>
      <c r="B111" s="241" t="s">
        <v>296</v>
      </c>
      <c r="C111" s="243" t="s">
        <v>419</v>
      </c>
      <c r="D111" s="243"/>
      <c r="E111" s="73"/>
      <c r="F111" s="73"/>
      <c r="G111" s="73"/>
      <c r="H111" s="72"/>
      <c r="I111" s="81"/>
      <c r="K111" s="81"/>
      <c r="L111" s="81"/>
      <c r="M111" s="109"/>
    </row>
    <row r="112" spans="1:13" s="76" customFormat="1" ht="36" customHeight="1" x14ac:dyDescent="0.3">
      <c r="A112" s="75"/>
      <c r="B112" s="242"/>
      <c r="C112" s="243"/>
      <c r="D112" s="243"/>
      <c r="E112" s="73"/>
      <c r="F112" s="72"/>
      <c r="G112" s="72"/>
      <c r="H112" s="72"/>
      <c r="I112" s="81"/>
      <c r="K112" s="81"/>
      <c r="L112" s="81"/>
      <c r="M112" s="109"/>
    </row>
    <row r="113" spans="1:13" s="76" customFormat="1" ht="39.5" customHeight="1" x14ac:dyDescent="0.3">
      <c r="A113" s="75"/>
      <c r="B113" s="73"/>
      <c r="C113" s="239"/>
      <c r="D113" s="240"/>
      <c r="E113" s="73"/>
      <c r="F113" s="73"/>
      <c r="G113" s="74"/>
      <c r="H113" s="96"/>
      <c r="I113" s="81"/>
      <c r="K113" s="81"/>
      <c r="L113" s="81"/>
      <c r="M113" s="109"/>
    </row>
    <row r="114" spans="1:13" s="76" customFormat="1" ht="15.5" x14ac:dyDescent="0.3">
      <c r="A114" s="75"/>
      <c r="B114" s="73"/>
      <c r="C114" s="101"/>
      <c r="D114" s="73"/>
      <c r="E114" s="73"/>
      <c r="F114" s="73"/>
      <c r="G114" s="74"/>
      <c r="H114" s="96"/>
      <c r="I114" s="81"/>
      <c r="K114" s="81"/>
      <c r="L114" s="81"/>
      <c r="M114" s="109"/>
    </row>
    <row r="115" spans="1:13" s="76" customFormat="1" ht="15.5" x14ac:dyDescent="0.3">
      <c r="A115" s="75"/>
      <c r="B115" s="73"/>
      <c r="C115" s="101"/>
      <c r="D115" s="73"/>
      <c r="E115" s="73"/>
      <c r="F115" s="73"/>
      <c r="G115" s="74"/>
      <c r="H115" s="96"/>
      <c r="I115" s="81"/>
      <c r="K115" s="81"/>
      <c r="L115" s="81"/>
      <c r="M115" s="109"/>
    </row>
    <row r="116" spans="1:13" s="76" customFormat="1" ht="15.5" x14ac:dyDescent="0.3">
      <c r="A116" s="75"/>
      <c r="B116" s="73"/>
      <c r="C116" s="101"/>
      <c r="D116" s="73"/>
      <c r="E116" s="73"/>
      <c r="F116" s="73"/>
      <c r="G116" s="74"/>
      <c r="H116" s="96"/>
      <c r="I116" s="81"/>
      <c r="K116" s="81"/>
      <c r="L116" s="81"/>
      <c r="M116" s="109"/>
    </row>
    <row r="117" spans="1:13" s="76" customFormat="1" ht="15.5" x14ac:dyDescent="0.3">
      <c r="A117" s="75"/>
      <c r="B117" s="73"/>
      <c r="C117" s="101"/>
      <c r="D117" s="73"/>
      <c r="E117" s="73"/>
      <c r="F117" s="73"/>
      <c r="G117" s="74"/>
      <c r="H117" s="96"/>
      <c r="I117" s="81"/>
      <c r="K117" s="81"/>
      <c r="L117" s="81"/>
      <c r="M117" s="109"/>
    </row>
    <row r="118" spans="1:13" s="76" customFormat="1" ht="15.5" x14ac:dyDescent="0.3">
      <c r="A118" s="75"/>
      <c r="B118" s="73"/>
      <c r="C118" s="101"/>
      <c r="D118" s="73"/>
      <c r="E118" s="73"/>
      <c r="F118" s="73"/>
      <c r="G118" s="73"/>
      <c r="H118" s="72"/>
      <c r="I118" s="81"/>
      <c r="K118" s="81"/>
      <c r="L118" s="81"/>
      <c r="M118" s="109"/>
    </row>
    <row r="119" spans="1:13" s="76" customFormat="1" ht="15.5" x14ac:dyDescent="0.3">
      <c r="A119" s="75"/>
      <c r="B119" s="73"/>
      <c r="C119" s="101"/>
      <c r="D119" s="73"/>
      <c r="E119" s="73"/>
      <c r="F119" s="73"/>
      <c r="G119" s="73"/>
      <c r="H119" s="72"/>
      <c r="I119" s="81"/>
      <c r="K119" s="81"/>
      <c r="L119" s="81"/>
      <c r="M119" s="109"/>
    </row>
    <row r="120" spans="1:13" s="76" customFormat="1" ht="15.5" x14ac:dyDescent="0.3">
      <c r="A120" s="75"/>
      <c r="B120" s="73"/>
      <c r="C120" s="101"/>
      <c r="D120" s="73"/>
      <c r="E120" s="73"/>
      <c r="F120" s="73"/>
      <c r="G120" s="73"/>
      <c r="H120" s="72"/>
      <c r="I120" s="81"/>
      <c r="K120" s="81"/>
      <c r="L120" s="81"/>
      <c r="M120" s="109"/>
    </row>
    <row r="121" spans="1:13" s="76" customFormat="1" ht="15.5" x14ac:dyDescent="0.3">
      <c r="A121" s="75"/>
      <c r="B121" s="77"/>
      <c r="C121" s="101"/>
      <c r="D121" s="73"/>
      <c r="E121" s="73"/>
      <c r="F121" s="73"/>
      <c r="G121" s="73"/>
      <c r="H121" s="96"/>
      <c r="I121" s="81"/>
      <c r="K121" s="81"/>
      <c r="L121" s="81"/>
      <c r="M121" s="109"/>
    </row>
    <row r="122" spans="1:13" s="76" customFormat="1" ht="15.5" x14ac:dyDescent="0.3">
      <c r="A122" s="75"/>
      <c r="B122" s="77"/>
      <c r="C122" s="101"/>
      <c r="D122" s="73"/>
      <c r="E122" s="73"/>
      <c r="F122" s="73"/>
      <c r="G122" s="73"/>
      <c r="H122" s="72"/>
      <c r="I122" s="81"/>
      <c r="K122" s="81"/>
      <c r="L122" s="81"/>
      <c r="M122" s="109"/>
    </row>
    <row r="123" spans="1:13" s="76" customFormat="1" ht="15.5" x14ac:dyDescent="0.3">
      <c r="A123" s="75"/>
      <c r="B123" s="77"/>
      <c r="C123" s="101"/>
      <c r="D123" s="73"/>
      <c r="E123" s="73"/>
      <c r="F123" s="73"/>
      <c r="G123" s="73"/>
      <c r="H123" s="72"/>
      <c r="I123" s="81"/>
      <c r="K123" s="81"/>
      <c r="L123" s="81"/>
      <c r="M123" s="109"/>
    </row>
    <row r="124" spans="1:13" s="76" customFormat="1" ht="15.5" x14ac:dyDescent="0.3">
      <c r="A124" s="75"/>
      <c r="B124" s="77"/>
      <c r="C124" s="101"/>
      <c r="D124" s="73"/>
      <c r="E124" s="73"/>
      <c r="F124" s="73"/>
      <c r="G124" s="73"/>
      <c r="H124" s="72"/>
      <c r="I124" s="81"/>
      <c r="K124" s="81"/>
      <c r="L124" s="81"/>
      <c r="M124" s="109"/>
    </row>
    <row r="125" spans="1:13" s="76" customFormat="1" ht="15.5" x14ac:dyDescent="0.3">
      <c r="A125" s="75"/>
      <c r="B125" s="77"/>
      <c r="C125" s="101"/>
      <c r="D125" s="73"/>
      <c r="E125" s="73"/>
      <c r="F125" s="73"/>
      <c r="G125" s="73"/>
      <c r="H125" s="96"/>
      <c r="I125" s="81"/>
      <c r="K125" s="81"/>
      <c r="L125" s="81"/>
      <c r="M125" s="109"/>
    </row>
    <row r="126" spans="1:13" s="76" customFormat="1" ht="15.5" x14ac:dyDescent="0.3">
      <c r="A126" s="75"/>
      <c r="B126" s="77"/>
      <c r="C126" s="101"/>
      <c r="D126" s="73"/>
      <c r="E126" s="73"/>
      <c r="F126" s="73"/>
      <c r="G126" s="73"/>
      <c r="H126" s="72"/>
      <c r="I126" s="81"/>
      <c r="K126" s="81"/>
      <c r="L126" s="81"/>
      <c r="M126" s="109"/>
    </row>
    <row r="127" spans="1:13" s="76" customFormat="1" ht="15.5" x14ac:dyDescent="0.3">
      <c r="A127" s="75"/>
      <c r="B127" s="77"/>
      <c r="C127" s="101"/>
      <c r="D127" s="73"/>
      <c r="E127" s="73"/>
      <c r="F127" s="73"/>
      <c r="G127" s="73"/>
      <c r="H127" s="72"/>
      <c r="I127" s="81"/>
      <c r="K127" s="81"/>
      <c r="L127" s="81"/>
      <c r="M127" s="109"/>
    </row>
    <row r="128" spans="1:13" s="76" customFormat="1" ht="15.5" x14ac:dyDescent="0.3">
      <c r="A128" s="75"/>
      <c r="B128" s="73"/>
      <c r="C128" s="101"/>
      <c r="D128" s="73"/>
      <c r="E128" s="73"/>
      <c r="F128" s="72"/>
      <c r="G128" s="72"/>
      <c r="H128" s="72"/>
      <c r="I128" s="81"/>
      <c r="K128" s="81"/>
      <c r="L128" s="81"/>
      <c r="M128" s="109"/>
    </row>
    <row r="129" spans="1:13" s="76" customFormat="1" ht="15.5" x14ac:dyDescent="0.3">
      <c r="A129" s="75"/>
      <c r="B129" s="73"/>
      <c r="C129" s="101"/>
      <c r="D129" s="73"/>
      <c r="E129" s="73"/>
      <c r="F129" s="72"/>
      <c r="G129" s="72"/>
      <c r="H129" s="72"/>
      <c r="I129" s="81"/>
      <c r="K129" s="81"/>
      <c r="L129" s="81"/>
      <c r="M129" s="109"/>
    </row>
    <row r="130" spans="1:13" s="76" customFormat="1" ht="15.5" x14ac:dyDescent="0.3">
      <c r="A130" s="75"/>
      <c r="B130" s="73"/>
      <c r="C130" s="101"/>
      <c r="D130" s="73"/>
      <c r="E130" s="73"/>
      <c r="F130" s="72"/>
      <c r="G130" s="72"/>
      <c r="H130" s="72"/>
      <c r="I130" s="81"/>
      <c r="K130" s="81"/>
      <c r="L130" s="81"/>
      <c r="M130" s="109"/>
    </row>
    <row r="131" spans="1:13" s="76" customFormat="1" ht="15.5" x14ac:dyDescent="0.3">
      <c r="A131" s="75"/>
      <c r="B131" s="73"/>
      <c r="C131" s="101"/>
      <c r="D131" s="73"/>
      <c r="E131" s="78"/>
      <c r="F131" s="72"/>
      <c r="G131" s="72"/>
      <c r="H131" s="72"/>
      <c r="I131" s="81"/>
      <c r="K131" s="81"/>
      <c r="L131" s="81"/>
      <c r="M131" s="109"/>
    </row>
    <row r="132" spans="1:13" s="76" customFormat="1" x14ac:dyDescent="0.3">
      <c r="C132" s="79"/>
      <c r="E132" s="80"/>
      <c r="H132" s="81"/>
      <c r="I132" s="81"/>
      <c r="K132" s="81"/>
      <c r="L132" s="81"/>
      <c r="M132" s="109"/>
    </row>
    <row r="133" spans="1:13" s="76" customFormat="1" x14ac:dyDescent="0.3">
      <c r="C133" s="79"/>
      <c r="E133" s="80"/>
      <c r="H133" s="81"/>
      <c r="I133" s="81"/>
      <c r="K133" s="81"/>
      <c r="L133" s="81"/>
      <c r="M133" s="109"/>
    </row>
    <row r="134" spans="1:13" s="76" customFormat="1" x14ac:dyDescent="0.3">
      <c r="C134" s="79"/>
      <c r="E134" s="80"/>
      <c r="H134" s="81"/>
      <c r="I134" s="81"/>
      <c r="K134" s="81"/>
      <c r="L134" s="81"/>
      <c r="M134" s="109"/>
    </row>
  </sheetData>
  <mergeCells count="351">
    <mergeCell ref="C113:D113"/>
    <mergeCell ref="A99:A101"/>
    <mergeCell ref="C99:C101"/>
    <mergeCell ref="E99:E101"/>
    <mergeCell ref="J99:J101"/>
    <mergeCell ref="D99:D101"/>
    <mergeCell ref="A94:A96"/>
    <mergeCell ref="B94:B96"/>
    <mergeCell ref="C94:C96"/>
    <mergeCell ref="D94:D96"/>
    <mergeCell ref="E94:E96"/>
    <mergeCell ref="J94:J96"/>
    <mergeCell ref="A97:A98"/>
    <mergeCell ref="B97:B98"/>
    <mergeCell ref="C97:C98"/>
    <mergeCell ref="D97:D98"/>
    <mergeCell ref="E97:E98"/>
    <mergeCell ref="J97:J98"/>
    <mergeCell ref="B99:B101"/>
    <mergeCell ref="B111:B112"/>
    <mergeCell ref="C111:D112"/>
    <mergeCell ref="C108:D108"/>
    <mergeCell ref="C109:D109"/>
    <mergeCell ref="C107:D107"/>
    <mergeCell ref="A91:A93"/>
    <mergeCell ref="B91:B93"/>
    <mergeCell ref="C91:C93"/>
    <mergeCell ref="D91:D93"/>
    <mergeCell ref="E91:E93"/>
    <mergeCell ref="J91:J93"/>
    <mergeCell ref="A81:A83"/>
    <mergeCell ref="B81:B83"/>
    <mergeCell ref="C81:C83"/>
    <mergeCell ref="D81:D83"/>
    <mergeCell ref="E81:E83"/>
    <mergeCell ref="J81:J83"/>
    <mergeCell ref="A84:A85"/>
    <mergeCell ref="B84:B85"/>
    <mergeCell ref="C84:C85"/>
    <mergeCell ref="D84:D85"/>
    <mergeCell ref="E84:E85"/>
    <mergeCell ref="J84:J85"/>
    <mergeCell ref="A86:A88"/>
    <mergeCell ref="B86:B88"/>
    <mergeCell ref="C86:C88"/>
    <mergeCell ref="D86:D88"/>
    <mergeCell ref="E86:E88"/>
    <mergeCell ref="A74:A76"/>
    <mergeCell ref="B74:B76"/>
    <mergeCell ref="C74:C76"/>
    <mergeCell ref="D74:D76"/>
    <mergeCell ref="E74:E76"/>
    <mergeCell ref="J74:J76"/>
    <mergeCell ref="A77:A79"/>
    <mergeCell ref="B77:B79"/>
    <mergeCell ref="C77:C79"/>
    <mergeCell ref="D77:D79"/>
    <mergeCell ref="E77:E79"/>
    <mergeCell ref="J77:J79"/>
    <mergeCell ref="A70:A71"/>
    <mergeCell ref="B70:B71"/>
    <mergeCell ref="C70:C71"/>
    <mergeCell ref="D70:D71"/>
    <mergeCell ref="E70:E71"/>
    <mergeCell ref="J70:J71"/>
    <mergeCell ref="A72:A73"/>
    <mergeCell ref="B72:B73"/>
    <mergeCell ref="C72:C73"/>
    <mergeCell ref="D72:D73"/>
    <mergeCell ref="E72:E73"/>
    <mergeCell ref="J72:J73"/>
    <mergeCell ref="A66:A67"/>
    <mergeCell ref="B66:B67"/>
    <mergeCell ref="C66:C67"/>
    <mergeCell ref="D66:D67"/>
    <mergeCell ref="E66:E67"/>
    <mergeCell ref="J66:J67"/>
    <mergeCell ref="A68:A69"/>
    <mergeCell ref="B68:B69"/>
    <mergeCell ref="C68:C69"/>
    <mergeCell ref="D68:D69"/>
    <mergeCell ref="E68:E69"/>
    <mergeCell ref="J68:J69"/>
    <mergeCell ref="A61:A62"/>
    <mergeCell ref="B61:B62"/>
    <mergeCell ref="C61:C62"/>
    <mergeCell ref="D61:D62"/>
    <mergeCell ref="E61:E62"/>
    <mergeCell ref="J61:J62"/>
    <mergeCell ref="A63:A65"/>
    <mergeCell ref="B63:B65"/>
    <mergeCell ref="C63:C65"/>
    <mergeCell ref="D63:D65"/>
    <mergeCell ref="E63:E65"/>
    <mergeCell ref="J63:J65"/>
    <mergeCell ref="A56:A58"/>
    <mergeCell ref="B56:B58"/>
    <mergeCell ref="C56:C58"/>
    <mergeCell ref="D56:D58"/>
    <mergeCell ref="E56:E58"/>
    <mergeCell ref="J56:J58"/>
    <mergeCell ref="A59:A60"/>
    <mergeCell ref="B59:B60"/>
    <mergeCell ref="C59:C60"/>
    <mergeCell ref="D59:D60"/>
    <mergeCell ref="E59:E60"/>
    <mergeCell ref="J59:J60"/>
    <mergeCell ref="A52:A53"/>
    <mergeCell ref="B52:B53"/>
    <mergeCell ref="C52:C53"/>
    <mergeCell ref="D52:D53"/>
    <mergeCell ref="E52:E53"/>
    <mergeCell ref="A47:A49"/>
    <mergeCell ref="B47:B49"/>
    <mergeCell ref="C47:C49"/>
    <mergeCell ref="D47:D49"/>
    <mergeCell ref="E47:E49"/>
    <mergeCell ref="A50:A51"/>
    <mergeCell ref="B50:B51"/>
    <mergeCell ref="C50:C51"/>
    <mergeCell ref="D50:D51"/>
    <mergeCell ref="E50:E51"/>
    <mergeCell ref="A54:A55"/>
    <mergeCell ref="B54:B55"/>
    <mergeCell ref="C54:C55"/>
    <mergeCell ref="D54:D55"/>
    <mergeCell ref="E54:E55"/>
    <mergeCell ref="J54:J55"/>
    <mergeCell ref="J52:J53"/>
    <mergeCell ref="F6:F7"/>
    <mergeCell ref="G6:G7"/>
    <mergeCell ref="H6:H7"/>
    <mergeCell ref="I6:I7"/>
    <mergeCell ref="F8:F9"/>
    <mergeCell ref="G8:G9"/>
    <mergeCell ref="H8:H9"/>
    <mergeCell ref="I8:I9"/>
    <mergeCell ref="F11:F12"/>
    <mergeCell ref="G11:G12"/>
    <mergeCell ref="H11:H12"/>
    <mergeCell ref="I11:I12"/>
    <mergeCell ref="F35:F36"/>
    <mergeCell ref="G35:G36"/>
    <mergeCell ref="H35:H36"/>
    <mergeCell ref="I35:I36"/>
    <mergeCell ref="F42:F43"/>
    <mergeCell ref="K11:K13"/>
    <mergeCell ref="J35:J37"/>
    <mergeCell ref="H42:H43"/>
    <mergeCell ref="I42:I43"/>
    <mergeCell ref="J41:J43"/>
    <mergeCell ref="J23:J25"/>
    <mergeCell ref="K23:K25"/>
    <mergeCell ref="J17:J19"/>
    <mergeCell ref="K17:K19"/>
    <mergeCell ref="J32:J34"/>
    <mergeCell ref="K35:K37"/>
    <mergeCell ref="K32:K34"/>
    <mergeCell ref="K26:K28"/>
    <mergeCell ref="K29:K31"/>
    <mergeCell ref="K41:K43"/>
    <mergeCell ref="B14:B16"/>
    <mergeCell ref="C14:C16"/>
    <mergeCell ref="D14:D16"/>
    <mergeCell ref="D23:D25"/>
    <mergeCell ref="A20:A22"/>
    <mergeCell ref="A29:A31"/>
    <mergeCell ref="B29:B31"/>
    <mergeCell ref="J50:J51"/>
    <mergeCell ref="J47:J49"/>
    <mergeCell ref="E20:E22"/>
    <mergeCell ref="A41:A43"/>
    <mergeCell ref="B41:B43"/>
    <mergeCell ref="C41:C43"/>
    <mergeCell ref="D41:D43"/>
    <mergeCell ref="E41:E43"/>
    <mergeCell ref="G42:G43"/>
    <mergeCell ref="E26:E28"/>
    <mergeCell ref="E29:E31"/>
    <mergeCell ref="E23:E25"/>
    <mergeCell ref="E32:E34"/>
    <mergeCell ref="A32:A34"/>
    <mergeCell ref="D32:D34"/>
    <mergeCell ref="F44:F45"/>
    <mergeCell ref="G44:G45"/>
    <mergeCell ref="A2:M2"/>
    <mergeCell ref="A38:A40"/>
    <mergeCell ref="B38:B40"/>
    <mergeCell ref="C38:C40"/>
    <mergeCell ref="D38:D40"/>
    <mergeCell ref="J5:J7"/>
    <mergeCell ref="K5:K7"/>
    <mergeCell ref="J8:J10"/>
    <mergeCell ref="K8:K10"/>
    <mergeCell ref="J14:J16"/>
    <mergeCell ref="K14:K16"/>
    <mergeCell ref="J20:J22"/>
    <mergeCell ref="K20:K22"/>
    <mergeCell ref="A23:A25"/>
    <mergeCell ref="B23:B25"/>
    <mergeCell ref="C23:C25"/>
    <mergeCell ref="M35:M37"/>
    <mergeCell ref="A5:A7"/>
    <mergeCell ref="L3:M3"/>
    <mergeCell ref="E5:E7"/>
    <mergeCell ref="C5:C7"/>
    <mergeCell ref="D5:D7"/>
    <mergeCell ref="E14:E16"/>
    <mergeCell ref="E17:E19"/>
    <mergeCell ref="M74:M76"/>
    <mergeCell ref="M77:M79"/>
    <mergeCell ref="K38:K40"/>
    <mergeCell ref="L59:L60"/>
    <mergeCell ref="L61:L62"/>
    <mergeCell ref="L63:L65"/>
    <mergeCell ref="L66:L67"/>
    <mergeCell ref="L68:L69"/>
    <mergeCell ref="L70:L71"/>
    <mergeCell ref="L72:L73"/>
    <mergeCell ref="L74:L76"/>
    <mergeCell ref="M70:M71"/>
    <mergeCell ref="M72:M73"/>
    <mergeCell ref="L77:L79"/>
    <mergeCell ref="K77:K79"/>
    <mergeCell ref="K74:K76"/>
    <mergeCell ref="K72:K73"/>
    <mergeCell ref="M61:M62"/>
    <mergeCell ref="M63:M65"/>
    <mergeCell ref="M66:M67"/>
    <mergeCell ref="M68:M69"/>
    <mergeCell ref="K52:K53"/>
    <mergeCell ref="K50:K51"/>
    <mergeCell ref="K47:K49"/>
    <mergeCell ref="A3:B3"/>
    <mergeCell ref="C3:D3"/>
    <mergeCell ref="F3:G3"/>
    <mergeCell ref="I3:J3"/>
    <mergeCell ref="J26:J28"/>
    <mergeCell ref="C11:C13"/>
    <mergeCell ref="D11:D13"/>
    <mergeCell ref="J11:J13"/>
    <mergeCell ref="E8:E10"/>
    <mergeCell ref="E11:E13"/>
    <mergeCell ref="B8:B10"/>
    <mergeCell ref="A26:A28"/>
    <mergeCell ref="B26:B28"/>
    <mergeCell ref="C26:C28"/>
    <mergeCell ref="D26:D28"/>
    <mergeCell ref="B5:B7"/>
    <mergeCell ref="A11:A13"/>
    <mergeCell ref="B20:B22"/>
    <mergeCell ref="C20:C22"/>
    <mergeCell ref="B11:B13"/>
    <mergeCell ref="C8:C10"/>
    <mergeCell ref="D8:D10"/>
    <mergeCell ref="A8:A10"/>
    <mergeCell ref="A14:A16"/>
    <mergeCell ref="C29:C31"/>
    <mergeCell ref="D29:D31"/>
    <mergeCell ref="J29:J31"/>
    <mergeCell ref="J86:J88"/>
    <mergeCell ref="D20:D22"/>
    <mergeCell ref="A17:A19"/>
    <mergeCell ref="B17:B19"/>
    <mergeCell ref="C17:C19"/>
    <mergeCell ref="D17:D19"/>
    <mergeCell ref="A44:A46"/>
    <mergeCell ref="B44:B46"/>
    <mergeCell ref="C44:C46"/>
    <mergeCell ref="D44:D46"/>
    <mergeCell ref="A35:A37"/>
    <mergeCell ref="B35:B37"/>
    <mergeCell ref="E35:E37"/>
    <mergeCell ref="E38:E40"/>
    <mergeCell ref="B32:B34"/>
    <mergeCell ref="C32:C34"/>
    <mergeCell ref="H44:H45"/>
    <mergeCell ref="I44:I45"/>
    <mergeCell ref="C35:C37"/>
    <mergeCell ref="D35:D37"/>
    <mergeCell ref="E44:E46"/>
    <mergeCell ref="K84:K85"/>
    <mergeCell ref="K70:K71"/>
    <mergeCell ref="K68:K69"/>
    <mergeCell ref="K63:K65"/>
    <mergeCell ref="K61:K62"/>
    <mergeCell ref="K59:K60"/>
    <mergeCell ref="K66:K67"/>
    <mergeCell ref="K56:K58"/>
    <mergeCell ref="K54:K55"/>
    <mergeCell ref="J44:J46"/>
    <mergeCell ref="K44:K46"/>
    <mergeCell ref="J38:J40"/>
    <mergeCell ref="K86:K88"/>
    <mergeCell ref="K91:K93"/>
    <mergeCell ref="K94:K96"/>
    <mergeCell ref="K97:K98"/>
    <mergeCell ref="K99:K101"/>
    <mergeCell ref="M5:M7"/>
    <mergeCell ref="L5:L7"/>
    <mergeCell ref="M8:M10"/>
    <mergeCell ref="L8:L10"/>
    <mergeCell ref="M11:M13"/>
    <mergeCell ref="L11:L13"/>
    <mergeCell ref="M14:M16"/>
    <mergeCell ref="L14:L16"/>
    <mergeCell ref="M17:M19"/>
    <mergeCell ref="L17:L19"/>
    <mergeCell ref="M20:M22"/>
    <mergeCell ref="L20:L22"/>
    <mergeCell ref="M23:M25"/>
    <mergeCell ref="L23:L25"/>
    <mergeCell ref="M26:M28"/>
    <mergeCell ref="L26:L28"/>
    <mergeCell ref="L29:L31"/>
    <mergeCell ref="M29:M31"/>
    <mergeCell ref="K81:K83"/>
    <mergeCell ref="M32:M34"/>
    <mergeCell ref="M41:M43"/>
    <mergeCell ref="M44:M46"/>
    <mergeCell ref="M47:M49"/>
    <mergeCell ref="M50:M51"/>
    <mergeCell ref="M52:M53"/>
    <mergeCell ref="M54:M55"/>
    <mergeCell ref="M56:M58"/>
    <mergeCell ref="M59:M60"/>
    <mergeCell ref="M38:M40"/>
    <mergeCell ref="L32:L34"/>
    <mergeCell ref="L35:L37"/>
    <mergeCell ref="L38:L40"/>
    <mergeCell ref="L41:L43"/>
    <mergeCell ref="L47:L49"/>
    <mergeCell ref="L50:L51"/>
    <mergeCell ref="L52:L53"/>
    <mergeCell ref="L54:L55"/>
    <mergeCell ref="L56:L58"/>
    <mergeCell ref="L44:L46"/>
    <mergeCell ref="L81:L83"/>
    <mergeCell ref="L84:L85"/>
    <mergeCell ref="L86:L88"/>
    <mergeCell ref="L91:L93"/>
    <mergeCell ref="L94:L96"/>
    <mergeCell ref="L97:L98"/>
    <mergeCell ref="L99:L101"/>
    <mergeCell ref="M81:M83"/>
    <mergeCell ref="M84:M85"/>
    <mergeCell ref="M86:M88"/>
    <mergeCell ref="M91:M93"/>
    <mergeCell ref="M94:M96"/>
    <mergeCell ref="M97:M98"/>
    <mergeCell ref="M99:M101"/>
  </mergeCells>
  <dataValidations count="1">
    <dataValidation type="list" allowBlank="1" showInputMessage="1" showErrorMessage="1" sqref="L105" xr:uid="{A3F28276-7A56-4DB2-ADC6-7D2B5908A47B}">
      <formula1>$Y$5:$Y$9</formula1>
    </dataValidation>
  </dataValidations>
  <pageMargins left="0.7" right="0.7" top="0.75" bottom="0.75" header="0.3" footer="0.3"/>
  <pageSetup paperSize="8" scale="3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44D11EC-1B5D-43E2-9A86-7FBCDA7BECAE}">
          <x14:formula1>
            <xm:f>'Status mjere'!$B$2:$B$3</xm:f>
          </x14:formula1>
          <xm:sqref>L5:L104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D5C4C-D2A8-4402-AE89-BBA465FB9B7C}">
  <dimension ref="B2:B3"/>
  <sheetViews>
    <sheetView workbookViewId="0">
      <selection activeCell="B9" sqref="B9"/>
    </sheetView>
  </sheetViews>
  <sheetFormatPr defaultRowHeight="12.5" x14ac:dyDescent="0.25"/>
  <sheetData>
    <row r="2" spans="2:2" x14ac:dyDescent="0.25">
      <c r="B2" s="42" t="s">
        <v>451</v>
      </c>
    </row>
    <row r="3" spans="2:2" x14ac:dyDescent="0.25">
      <c r="B3" s="42" t="s">
        <v>121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53125" defaultRowHeight="14" x14ac:dyDescent="0.3"/>
  <cols>
    <col min="1" max="1" width="30.7265625" style="1" customWidth="1"/>
    <col min="2" max="2" width="50.7265625" style="1" customWidth="1"/>
    <col min="3" max="3" width="9.453125" style="1" customWidth="1"/>
    <col min="4" max="4" width="12.26953125" style="1" customWidth="1"/>
    <col min="5" max="8" width="14.26953125" style="1" customWidth="1"/>
    <col min="9" max="16384" width="11.453125" style="1"/>
  </cols>
  <sheetData>
    <row r="1" spans="1:8" ht="35.15" customHeight="1" x14ac:dyDescent="0.3">
      <c r="A1" s="296" t="s">
        <v>297</v>
      </c>
      <c r="B1" s="297"/>
      <c r="C1" s="297"/>
      <c r="D1" s="297"/>
      <c r="E1" s="297"/>
      <c r="F1" s="297"/>
      <c r="G1" s="297"/>
      <c r="H1" s="298"/>
    </row>
    <row r="2" spans="1:8" s="2" customFormat="1" ht="24.75" customHeight="1" x14ac:dyDescent="0.25">
      <c r="A2" s="29" t="s">
        <v>298</v>
      </c>
      <c r="B2" s="295" t="s">
        <v>299</v>
      </c>
      <c r="C2" s="295"/>
      <c r="D2" s="295"/>
      <c r="E2" s="295"/>
      <c r="F2" s="295"/>
      <c r="G2" s="295"/>
    </row>
    <row r="3" spans="1:8" s="3" customFormat="1" ht="51.75" customHeight="1" thickBot="1" x14ac:dyDescent="0.35">
      <c r="A3" s="12" t="s">
        <v>300</v>
      </c>
      <c r="B3" s="28" t="s">
        <v>301</v>
      </c>
      <c r="C3" s="12" t="s">
        <v>98</v>
      </c>
      <c r="D3" s="28" t="s">
        <v>66</v>
      </c>
      <c r="E3" s="47" t="s">
        <v>67</v>
      </c>
      <c r="F3" s="47" t="s">
        <v>68</v>
      </c>
      <c r="G3" s="47" t="s">
        <v>69</v>
      </c>
      <c r="H3" s="47" t="s">
        <v>70</v>
      </c>
    </row>
    <row r="4" spans="1:8" ht="30" customHeight="1" x14ac:dyDescent="0.3">
      <c r="A4" s="92"/>
      <c r="B4" s="92"/>
      <c r="C4" s="90"/>
      <c r="D4" s="90"/>
      <c r="E4" s="90"/>
      <c r="F4" s="90"/>
      <c r="G4" s="90"/>
      <c r="H4" s="90"/>
    </row>
    <row r="5" spans="1:8" ht="30" customHeight="1" x14ac:dyDescent="0.3">
      <c r="A5" s="5"/>
      <c r="B5" s="5"/>
      <c r="C5" s="4"/>
      <c r="D5" s="4"/>
      <c r="E5" s="4"/>
      <c r="F5" s="4"/>
      <c r="G5" s="4"/>
      <c r="H5" s="4"/>
    </row>
    <row r="6" spans="1:8" ht="30" customHeight="1" x14ac:dyDescent="0.3">
      <c r="A6" s="5"/>
      <c r="B6" s="5"/>
      <c r="C6" s="4"/>
      <c r="D6" s="4"/>
      <c r="E6" s="4"/>
      <c r="F6" s="4"/>
      <c r="G6" s="4"/>
      <c r="H6" s="4"/>
    </row>
    <row r="7" spans="1:8" ht="30" customHeight="1" x14ac:dyDescent="0.3">
      <c r="A7" s="5"/>
      <c r="B7" s="5"/>
      <c r="C7" s="4"/>
      <c r="D7" s="4"/>
      <c r="E7" s="4"/>
      <c r="F7" s="4"/>
      <c r="G7" s="4"/>
      <c r="H7" s="4"/>
    </row>
    <row r="8" spans="1:8" ht="30" customHeight="1" x14ac:dyDescent="0.3">
      <c r="A8" s="5"/>
      <c r="B8" s="5"/>
      <c r="C8" s="4"/>
      <c r="D8" s="4"/>
      <c r="E8" s="4"/>
      <c r="F8" s="4"/>
      <c r="G8" s="4"/>
      <c r="H8" s="4"/>
    </row>
    <row r="9" spans="1:8" ht="30" customHeight="1" x14ac:dyDescent="0.3">
      <c r="A9" s="5"/>
      <c r="B9" s="5"/>
      <c r="C9" s="4"/>
      <c r="D9" s="4"/>
      <c r="E9" s="4"/>
      <c r="F9" s="4"/>
      <c r="G9" s="4"/>
      <c r="H9" s="4"/>
    </row>
    <row r="10" spans="1:8" ht="30" customHeight="1" x14ac:dyDescent="0.3">
      <c r="A10" s="5"/>
      <c r="B10" s="5"/>
      <c r="C10" s="4"/>
      <c r="D10" s="4"/>
      <c r="E10" s="4"/>
      <c r="F10" s="4"/>
      <c r="G10" s="4"/>
      <c r="H10" s="4"/>
    </row>
    <row r="11" spans="1:8" x14ac:dyDescent="0.3">
      <c r="A11"/>
      <c r="B11"/>
      <c r="C11"/>
      <c r="D11"/>
      <c r="E11"/>
      <c r="F11"/>
      <c r="G11"/>
      <c r="H11"/>
    </row>
    <row r="12" spans="1:8" x14ac:dyDescent="0.3">
      <c r="A12"/>
      <c r="B12"/>
      <c r="C12"/>
      <c r="D12"/>
      <c r="E12"/>
      <c r="F12"/>
      <c r="G12"/>
      <c r="H12"/>
    </row>
    <row r="13" spans="1:8" x14ac:dyDescent="0.3">
      <c r="A13"/>
      <c r="B13"/>
      <c r="C13"/>
      <c r="D13"/>
      <c r="E13"/>
      <c r="F13"/>
      <c r="G13"/>
      <c r="H13"/>
    </row>
    <row r="14" spans="1:8" x14ac:dyDescent="0.3">
      <c r="A14"/>
      <c r="B14"/>
      <c r="C14"/>
      <c r="D14"/>
      <c r="E14"/>
      <c r="F14"/>
      <c r="G14"/>
      <c r="H14"/>
    </row>
    <row r="15" spans="1:8" x14ac:dyDescent="0.3">
      <c r="A15"/>
      <c r="B15"/>
      <c r="C15"/>
      <c r="D15"/>
      <c r="E15"/>
      <c r="F15"/>
      <c r="G15"/>
      <c r="H15"/>
    </row>
    <row r="16" spans="1:8" x14ac:dyDescent="0.3">
      <c r="A16"/>
      <c r="B16"/>
      <c r="C16"/>
      <c r="D16"/>
      <c r="E16"/>
      <c r="F16"/>
      <c r="G16"/>
      <c r="H16"/>
    </row>
    <row r="17" spans="1:8" x14ac:dyDescent="0.3">
      <c r="A17"/>
      <c r="B17"/>
      <c r="C17"/>
      <c r="D17"/>
      <c r="E17"/>
      <c r="F17"/>
      <c r="G17"/>
      <c r="H17"/>
    </row>
    <row r="18" spans="1:8" x14ac:dyDescent="0.3">
      <c r="A18"/>
      <c r="B18"/>
      <c r="C18"/>
      <c r="D18"/>
      <c r="E18"/>
      <c r="F18"/>
      <c r="G18"/>
      <c r="H18"/>
    </row>
    <row r="19" spans="1:8" x14ac:dyDescent="0.3">
      <c r="A19"/>
      <c r="B19"/>
      <c r="C19"/>
      <c r="D19"/>
      <c r="E19"/>
      <c r="F19"/>
      <c r="G19"/>
      <c r="H19"/>
    </row>
    <row r="20" spans="1:8" x14ac:dyDescent="0.3">
      <c r="A20"/>
      <c r="B20"/>
      <c r="C20"/>
      <c r="D20"/>
      <c r="E20"/>
      <c r="F20"/>
      <c r="G20"/>
      <c r="H20"/>
    </row>
    <row r="21" spans="1:8" x14ac:dyDescent="0.3">
      <c r="A21"/>
      <c r="B21"/>
      <c r="C21"/>
      <c r="D21"/>
      <c r="E21"/>
      <c r="F21"/>
      <c r="G21"/>
      <c r="H21"/>
    </row>
    <row r="22" spans="1:8" x14ac:dyDescent="0.3">
      <c r="A22"/>
      <c r="B22"/>
      <c r="C22"/>
      <c r="D22"/>
      <c r="E22"/>
      <c r="F22"/>
      <c r="G22"/>
      <c r="H22"/>
    </row>
    <row r="23" spans="1:8" x14ac:dyDescent="0.3">
      <c r="A23"/>
      <c r="B23"/>
      <c r="C23"/>
      <c r="D23"/>
      <c r="E23"/>
      <c r="F23"/>
      <c r="G23"/>
      <c r="H23"/>
    </row>
    <row r="24" spans="1:8" x14ac:dyDescent="0.3">
      <c r="A24"/>
      <c r="B24"/>
      <c r="C24"/>
      <c r="D24"/>
      <c r="E24"/>
      <c r="F24"/>
      <c r="G24"/>
      <c r="H24"/>
    </row>
    <row r="25" spans="1:8" x14ac:dyDescent="0.3">
      <c r="A25"/>
      <c r="B25"/>
      <c r="C25"/>
      <c r="D25"/>
      <c r="E25"/>
      <c r="F25"/>
      <c r="G25"/>
      <c r="H25"/>
    </row>
    <row r="26" spans="1:8" x14ac:dyDescent="0.3">
      <c r="A26"/>
      <c r="B26"/>
      <c r="C26"/>
      <c r="D26"/>
      <c r="E26"/>
      <c r="F26"/>
      <c r="G26"/>
      <c r="H26"/>
    </row>
    <row r="27" spans="1:8" x14ac:dyDescent="0.3">
      <c r="A27"/>
      <c r="B27"/>
      <c r="C27"/>
      <c r="D27"/>
      <c r="E27"/>
      <c r="F27"/>
      <c r="G27"/>
      <c r="H27"/>
    </row>
    <row r="28" spans="1:8" x14ac:dyDescent="0.3">
      <c r="A28"/>
      <c r="B28"/>
      <c r="C28"/>
      <c r="D28"/>
      <c r="E28"/>
      <c r="F28"/>
      <c r="G28"/>
      <c r="H28"/>
    </row>
    <row r="29" spans="1:8" x14ac:dyDescent="0.3">
      <c r="A29"/>
      <c r="B29"/>
      <c r="C29"/>
      <c r="D29"/>
      <c r="E29"/>
      <c r="F29"/>
      <c r="G29"/>
      <c r="H29"/>
    </row>
    <row r="30" spans="1:8" x14ac:dyDescent="0.3">
      <c r="A30"/>
      <c r="B30"/>
      <c r="C30"/>
      <c r="D30"/>
      <c r="E30"/>
      <c r="F30"/>
      <c r="G30"/>
      <c r="H30"/>
    </row>
    <row r="31" spans="1:8" x14ac:dyDescent="0.3">
      <c r="A31"/>
      <c r="B31"/>
      <c r="C31"/>
      <c r="D31"/>
      <c r="E31"/>
      <c r="F31"/>
      <c r="G31"/>
      <c r="H31"/>
    </row>
    <row r="32" spans="1:8" x14ac:dyDescent="0.3">
      <c r="A32"/>
      <c r="B32"/>
      <c r="C32"/>
      <c r="D32"/>
      <c r="E32"/>
      <c r="F32"/>
      <c r="G32"/>
      <c r="H32"/>
    </row>
    <row r="33" spans="1:8" x14ac:dyDescent="0.3">
      <c r="A33"/>
      <c r="B33"/>
      <c r="C33"/>
      <c r="D33"/>
      <c r="E33"/>
      <c r="F33"/>
      <c r="G33"/>
      <c r="H33"/>
    </row>
    <row r="34" spans="1:8" x14ac:dyDescent="0.3">
      <c r="A34"/>
      <c r="B34"/>
      <c r="C34"/>
      <c r="D34"/>
      <c r="E34"/>
      <c r="F34"/>
      <c r="G34"/>
      <c r="H34"/>
    </row>
    <row r="35" spans="1:8" x14ac:dyDescent="0.3">
      <c r="A35"/>
      <c r="B35"/>
      <c r="C35"/>
      <c r="D35"/>
      <c r="E35"/>
      <c r="F35"/>
      <c r="G35"/>
      <c r="H35"/>
    </row>
    <row r="36" spans="1:8" x14ac:dyDescent="0.3">
      <c r="A36"/>
      <c r="B36"/>
      <c r="C36"/>
      <c r="D36"/>
      <c r="E36"/>
      <c r="F36"/>
      <c r="G36"/>
      <c r="H36"/>
    </row>
    <row r="37" spans="1:8" x14ac:dyDescent="0.3">
      <c r="A37"/>
      <c r="B37"/>
      <c r="C37"/>
      <c r="D37"/>
      <c r="E37"/>
      <c r="F37"/>
      <c r="G37"/>
      <c r="H37"/>
    </row>
    <row r="38" spans="1:8" x14ac:dyDescent="0.3">
      <c r="A38"/>
      <c r="B38"/>
      <c r="C38"/>
      <c r="D38"/>
      <c r="E38"/>
      <c r="F38"/>
      <c r="G38"/>
      <c r="H38"/>
    </row>
    <row r="39" spans="1:8" x14ac:dyDescent="0.3">
      <c r="A39"/>
      <c r="B39"/>
      <c r="C39"/>
      <c r="D39"/>
      <c r="E39"/>
      <c r="F39"/>
      <c r="G39"/>
      <c r="H39"/>
    </row>
    <row r="40" spans="1:8" x14ac:dyDescent="0.3">
      <c r="A40"/>
      <c r="B40"/>
      <c r="C40"/>
      <c r="D40"/>
      <c r="E40"/>
      <c r="F40"/>
      <c r="G40"/>
      <c r="H40"/>
    </row>
    <row r="41" spans="1:8" x14ac:dyDescent="0.3">
      <c r="A41"/>
      <c r="B41"/>
      <c r="C41"/>
      <c r="D41"/>
      <c r="E41"/>
      <c r="F41"/>
      <c r="G41"/>
      <c r="H41"/>
    </row>
    <row r="42" spans="1:8" x14ac:dyDescent="0.3">
      <c r="A42"/>
      <c r="B42"/>
      <c r="C42"/>
      <c r="D42"/>
      <c r="E42"/>
      <c r="F42"/>
      <c r="G42"/>
      <c r="H42"/>
    </row>
    <row r="43" spans="1:8" x14ac:dyDescent="0.3">
      <c r="A43"/>
      <c r="B43"/>
      <c r="C43"/>
      <c r="D43"/>
      <c r="E43"/>
      <c r="F43"/>
      <c r="G43"/>
      <c r="H43"/>
    </row>
    <row r="44" spans="1:8" x14ac:dyDescent="0.3">
      <c r="A44"/>
      <c r="B44"/>
      <c r="C44"/>
      <c r="D44"/>
      <c r="E44"/>
      <c r="F44"/>
      <c r="G44"/>
      <c r="H44"/>
    </row>
    <row r="45" spans="1:8" x14ac:dyDescent="0.3">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1640625" defaultRowHeight="12.5" x14ac:dyDescent="0.25"/>
  <cols>
    <col min="1" max="1" width="18.453125" customWidth="1"/>
    <col min="2" max="2" width="24.453125" customWidth="1"/>
    <col min="3" max="3" width="12.453125" bestFit="1" customWidth="1"/>
    <col min="4" max="4" width="22.453125" customWidth="1"/>
    <col min="5" max="5" width="10.1796875" customWidth="1"/>
    <col min="6" max="8" width="11.453125" bestFit="1" customWidth="1"/>
    <col min="9" max="9" width="10.81640625" customWidth="1"/>
    <col min="10" max="10" width="11.453125" bestFit="1" customWidth="1"/>
    <col min="11" max="11" width="12.26953125" customWidth="1"/>
    <col min="12" max="12" width="13.81640625" customWidth="1"/>
    <col min="13" max="13" width="12.81640625" customWidth="1"/>
    <col min="14" max="14" width="13.81640625" customWidth="1"/>
  </cols>
  <sheetData>
    <row r="1" spans="1:14" ht="30" customHeight="1" x14ac:dyDescent="0.25">
      <c r="A1" s="307" t="s">
        <v>302</v>
      </c>
      <c r="B1" s="308"/>
      <c r="C1" s="308"/>
      <c r="D1" s="308"/>
      <c r="E1" s="308"/>
      <c r="F1" s="308"/>
      <c r="G1" s="308"/>
      <c r="H1" s="308"/>
      <c r="I1" s="308"/>
      <c r="J1" s="308"/>
      <c r="K1" s="308"/>
      <c r="L1" s="308"/>
      <c r="M1" s="308"/>
      <c r="N1" s="309"/>
    </row>
    <row r="2" spans="1:14" ht="21" customHeight="1" x14ac:dyDescent="0.25">
      <c r="A2" s="29" t="s">
        <v>298</v>
      </c>
      <c r="B2" s="312" t="s">
        <v>299</v>
      </c>
      <c r="C2" s="312"/>
      <c r="D2" s="312"/>
      <c r="E2" s="312"/>
      <c r="F2" s="312"/>
      <c r="G2" s="312"/>
      <c r="H2" s="312"/>
      <c r="I2" s="312"/>
      <c r="J2" s="312"/>
      <c r="K2" s="312"/>
      <c r="L2" s="312"/>
      <c r="M2" s="312"/>
      <c r="N2" s="312"/>
    </row>
    <row r="3" spans="1:14" ht="32.25" customHeight="1" thickBot="1" x14ac:dyDescent="0.3">
      <c r="A3" s="252" t="s">
        <v>300</v>
      </c>
      <c r="B3" s="253" t="s">
        <v>303</v>
      </c>
      <c r="C3" s="252" t="s">
        <v>304</v>
      </c>
      <c r="D3" s="252" t="s">
        <v>97</v>
      </c>
      <c r="E3" s="252" t="s">
        <v>98</v>
      </c>
      <c r="F3" s="252" t="s">
        <v>305</v>
      </c>
      <c r="G3" s="252" t="s">
        <v>306</v>
      </c>
      <c r="H3" s="252" t="s">
        <v>307</v>
      </c>
      <c r="I3" s="252" t="s">
        <v>308</v>
      </c>
      <c r="J3" s="252" t="s">
        <v>309</v>
      </c>
      <c r="K3" s="302" t="s">
        <v>310</v>
      </c>
      <c r="L3" s="303"/>
      <c r="M3" s="302" t="s">
        <v>311</v>
      </c>
      <c r="N3" s="303"/>
    </row>
    <row r="4" spans="1:14" ht="58.5" customHeight="1" x14ac:dyDescent="0.25">
      <c r="A4" s="299"/>
      <c r="B4" s="299"/>
      <c r="C4" s="299"/>
      <c r="D4" s="251"/>
      <c r="E4" s="255"/>
      <c r="F4" s="299"/>
      <c r="G4" s="299"/>
      <c r="H4" s="299"/>
      <c r="I4" s="251"/>
      <c r="J4" s="299"/>
      <c r="K4" s="89" t="s">
        <v>312</v>
      </c>
      <c r="L4" s="89" t="s">
        <v>313</v>
      </c>
      <c r="M4" s="89" t="s">
        <v>312</v>
      </c>
      <c r="N4" s="89" t="s">
        <v>313</v>
      </c>
    </row>
    <row r="5" spans="1:14" ht="13" thickBot="1" x14ac:dyDescent="0.3">
      <c r="A5" s="13">
        <v>1</v>
      </c>
      <c r="B5" s="13">
        <v>2</v>
      </c>
      <c r="C5" s="13">
        <v>3</v>
      </c>
      <c r="D5" s="14">
        <v>4</v>
      </c>
      <c r="E5" s="14">
        <v>5</v>
      </c>
      <c r="F5" s="13">
        <v>6</v>
      </c>
      <c r="G5" s="13">
        <v>7</v>
      </c>
      <c r="H5" s="13">
        <v>8</v>
      </c>
      <c r="I5" s="14">
        <v>9</v>
      </c>
      <c r="J5" s="13">
        <v>10</v>
      </c>
      <c r="K5" s="300">
        <v>11</v>
      </c>
      <c r="L5" s="301"/>
      <c r="M5" s="300">
        <v>12</v>
      </c>
      <c r="N5" s="301"/>
    </row>
    <row r="6" spans="1:14" x14ac:dyDescent="0.25">
      <c r="A6" s="304" t="s">
        <v>299</v>
      </c>
      <c r="B6" s="314"/>
      <c r="C6" s="314"/>
      <c r="D6" s="8"/>
      <c r="E6" s="8"/>
      <c r="F6" s="8"/>
      <c r="G6" s="8"/>
      <c r="H6" s="8"/>
      <c r="I6" s="304"/>
      <c r="J6" s="8"/>
      <c r="K6" s="93"/>
      <c r="L6" s="93"/>
      <c r="M6" s="93"/>
      <c r="N6" s="93"/>
    </row>
    <row r="7" spans="1:14" x14ac:dyDescent="0.25">
      <c r="A7" s="305"/>
      <c r="B7" s="310"/>
      <c r="C7" s="310"/>
      <c r="D7" s="9"/>
      <c r="E7" s="9"/>
      <c r="F7" s="9"/>
      <c r="G7" s="9"/>
      <c r="H7" s="9"/>
      <c r="I7" s="305"/>
      <c r="J7" s="9"/>
      <c r="K7" s="15"/>
      <c r="L7" s="15"/>
      <c r="M7" s="15"/>
      <c r="N7" s="15"/>
    </row>
    <row r="8" spans="1:14" x14ac:dyDescent="0.25">
      <c r="A8" s="305"/>
      <c r="B8" s="310"/>
      <c r="C8" s="310"/>
      <c r="D8" s="9"/>
      <c r="E8" s="9"/>
      <c r="F8" s="9"/>
      <c r="G8" s="9"/>
      <c r="H8" s="9"/>
      <c r="I8" s="306"/>
      <c r="J8" s="9"/>
      <c r="K8" s="15"/>
      <c r="L8" s="15"/>
      <c r="M8" s="15"/>
      <c r="N8" s="15"/>
    </row>
    <row r="9" spans="1:14" x14ac:dyDescent="0.25">
      <c r="A9" s="305"/>
      <c r="B9" s="310"/>
      <c r="C9" s="310"/>
      <c r="D9" s="9"/>
      <c r="E9" s="9"/>
      <c r="F9" s="9"/>
      <c r="G9" s="9"/>
      <c r="H9" s="9"/>
      <c r="I9" s="311"/>
      <c r="J9" s="9"/>
      <c r="K9" s="15"/>
      <c r="L9" s="15"/>
      <c r="M9" s="15"/>
      <c r="N9" s="15"/>
    </row>
    <row r="10" spans="1:14" x14ac:dyDescent="0.25">
      <c r="A10" s="305"/>
      <c r="B10" s="310"/>
      <c r="C10" s="310"/>
      <c r="D10" s="9"/>
      <c r="E10" s="9"/>
      <c r="F10" s="9"/>
      <c r="G10" s="9"/>
      <c r="H10" s="9"/>
      <c r="I10" s="305"/>
      <c r="J10" s="9"/>
      <c r="K10" s="15"/>
      <c r="L10" s="15"/>
      <c r="M10" s="15"/>
      <c r="N10" s="15"/>
    </row>
    <row r="11" spans="1:14" x14ac:dyDescent="0.25">
      <c r="A11" s="305"/>
      <c r="B11" s="310"/>
      <c r="C11" s="310"/>
      <c r="D11" s="9"/>
      <c r="E11" s="9"/>
      <c r="F11" s="9"/>
      <c r="G11" s="9"/>
      <c r="H11" s="9"/>
      <c r="I11" s="306"/>
      <c r="J11" s="9"/>
      <c r="K11" s="15"/>
      <c r="L11" s="15"/>
      <c r="M11" s="15"/>
      <c r="N11" s="15"/>
    </row>
    <row r="12" spans="1:14" x14ac:dyDescent="0.25">
      <c r="A12" s="305"/>
      <c r="B12" s="310"/>
      <c r="C12" s="310"/>
      <c r="D12" s="9"/>
      <c r="E12" s="9"/>
      <c r="F12" s="9"/>
      <c r="G12" s="9"/>
      <c r="H12" s="9"/>
      <c r="I12" s="311"/>
      <c r="J12" s="9"/>
      <c r="K12" s="15"/>
      <c r="L12" s="15"/>
      <c r="M12" s="15"/>
      <c r="N12" s="15"/>
    </row>
    <row r="13" spans="1:14" x14ac:dyDescent="0.25">
      <c r="A13" s="305"/>
      <c r="B13" s="310"/>
      <c r="C13" s="310"/>
      <c r="D13" s="9"/>
      <c r="E13" s="9"/>
      <c r="F13" s="9"/>
      <c r="G13" s="9"/>
      <c r="H13" s="9"/>
      <c r="I13" s="305"/>
      <c r="J13" s="9"/>
      <c r="K13" s="15"/>
      <c r="L13" s="15"/>
      <c r="M13" s="15"/>
      <c r="N13" s="15"/>
    </row>
    <row r="14" spans="1:14" x14ac:dyDescent="0.25">
      <c r="A14" s="305"/>
      <c r="B14" s="310"/>
      <c r="C14" s="310"/>
      <c r="D14" s="9"/>
      <c r="E14" s="9"/>
      <c r="F14" s="9"/>
      <c r="G14" s="9"/>
      <c r="H14" s="9"/>
      <c r="I14" s="306"/>
      <c r="J14" s="9"/>
      <c r="K14" s="15"/>
      <c r="L14" s="15"/>
      <c r="M14" s="15"/>
      <c r="N14" s="15"/>
    </row>
    <row r="15" spans="1:14" x14ac:dyDescent="0.25">
      <c r="A15" s="305"/>
      <c r="B15" s="310"/>
      <c r="C15" s="310"/>
      <c r="D15" s="9"/>
      <c r="E15" s="9"/>
      <c r="F15" s="9"/>
      <c r="G15" s="9"/>
      <c r="H15" s="9"/>
      <c r="I15" s="311"/>
      <c r="J15" s="9"/>
      <c r="K15" s="15"/>
      <c r="L15" s="15"/>
      <c r="M15" s="15"/>
      <c r="N15" s="15"/>
    </row>
    <row r="16" spans="1:14" x14ac:dyDescent="0.25">
      <c r="A16" s="305"/>
      <c r="B16" s="310"/>
      <c r="C16" s="310"/>
      <c r="D16" s="9"/>
      <c r="E16" s="9"/>
      <c r="F16" s="9"/>
      <c r="G16" s="9"/>
      <c r="H16" s="9"/>
      <c r="I16" s="305"/>
      <c r="J16" s="9"/>
      <c r="K16" s="15"/>
      <c r="L16" s="15"/>
      <c r="M16" s="15"/>
      <c r="N16" s="15"/>
    </row>
    <row r="17" spans="1:14" x14ac:dyDescent="0.25">
      <c r="A17" s="305"/>
      <c r="B17" s="310"/>
      <c r="C17" s="310"/>
      <c r="D17" s="9"/>
      <c r="E17" s="9"/>
      <c r="F17" s="9"/>
      <c r="G17" s="9"/>
      <c r="H17" s="9"/>
      <c r="I17" s="306"/>
      <c r="J17" s="9"/>
      <c r="K17" s="15"/>
      <c r="L17" s="15"/>
      <c r="M17" s="15"/>
      <c r="N17" s="15"/>
    </row>
    <row r="18" spans="1:14" x14ac:dyDescent="0.25">
      <c r="A18" s="305"/>
      <c r="B18" s="310"/>
      <c r="C18" s="310"/>
      <c r="D18" s="9"/>
      <c r="E18" s="9"/>
      <c r="F18" s="9"/>
      <c r="G18" s="9"/>
      <c r="H18" s="9"/>
      <c r="I18" s="311"/>
      <c r="J18" s="9"/>
      <c r="K18" s="15"/>
      <c r="L18" s="15"/>
      <c r="M18" s="15"/>
      <c r="N18" s="15"/>
    </row>
    <row r="19" spans="1:14" x14ac:dyDescent="0.25">
      <c r="A19" s="305"/>
      <c r="B19" s="310"/>
      <c r="C19" s="310"/>
      <c r="D19" s="9"/>
      <c r="E19" s="9"/>
      <c r="F19" s="9"/>
      <c r="G19" s="9"/>
      <c r="H19" s="9"/>
      <c r="I19" s="305"/>
      <c r="J19" s="9"/>
      <c r="K19" s="15"/>
      <c r="L19" s="15"/>
      <c r="M19" s="15"/>
      <c r="N19" s="15"/>
    </row>
    <row r="20" spans="1:14" x14ac:dyDescent="0.25">
      <c r="A20" s="305"/>
      <c r="B20" s="310"/>
      <c r="C20" s="310"/>
      <c r="D20" s="9"/>
      <c r="E20" s="9"/>
      <c r="F20" s="9"/>
      <c r="G20" s="9"/>
      <c r="H20" s="9"/>
      <c r="I20" s="306"/>
      <c r="J20" s="9"/>
      <c r="K20" s="15"/>
      <c r="L20" s="15"/>
      <c r="M20" s="15"/>
      <c r="N20" s="15"/>
    </row>
    <row r="21" spans="1:14" x14ac:dyDescent="0.25">
      <c r="A21" s="305"/>
      <c r="B21" s="310"/>
      <c r="C21" s="310"/>
      <c r="D21" s="9"/>
      <c r="E21" s="9"/>
      <c r="F21" s="9"/>
      <c r="G21" s="9"/>
      <c r="H21" s="9"/>
      <c r="I21" s="311"/>
      <c r="J21" s="9"/>
      <c r="K21" s="15"/>
      <c r="L21" s="15"/>
      <c r="M21" s="15"/>
      <c r="N21" s="15"/>
    </row>
    <row r="22" spans="1:14" x14ac:dyDescent="0.25">
      <c r="A22" s="305"/>
      <c r="B22" s="310"/>
      <c r="C22" s="310"/>
      <c r="D22" s="9"/>
      <c r="E22" s="9"/>
      <c r="F22" s="9"/>
      <c r="G22" s="9"/>
      <c r="H22" s="9"/>
      <c r="I22" s="305"/>
      <c r="J22" s="9"/>
      <c r="K22" s="15"/>
      <c r="L22" s="15"/>
      <c r="M22" s="15"/>
      <c r="N22" s="15"/>
    </row>
    <row r="23" spans="1:14" x14ac:dyDescent="0.25">
      <c r="A23" s="306"/>
      <c r="B23" s="310"/>
      <c r="C23" s="310"/>
      <c r="D23" s="9"/>
      <c r="E23" s="9"/>
      <c r="F23" s="9"/>
      <c r="G23" s="9"/>
      <c r="H23" s="9"/>
      <c r="I23" s="306"/>
      <c r="J23" s="9"/>
      <c r="K23" s="15"/>
      <c r="L23" s="15"/>
      <c r="M23" s="15"/>
      <c r="N23" s="15"/>
    </row>
    <row r="24" spans="1:14" x14ac:dyDescent="0.25">
      <c r="A24" s="311" t="s">
        <v>299</v>
      </c>
      <c r="B24" s="310"/>
      <c r="C24" s="310"/>
      <c r="D24" s="9"/>
      <c r="E24" s="9"/>
      <c r="F24" s="9"/>
      <c r="G24" s="9"/>
      <c r="H24" s="9"/>
      <c r="I24" s="311"/>
      <c r="J24" s="9"/>
      <c r="K24" s="15"/>
      <c r="L24" s="15"/>
      <c r="M24" s="15"/>
      <c r="N24" s="15"/>
    </row>
    <row r="25" spans="1:14" x14ac:dyDescent="0.25">
      <c r="A25" s="305"/>
      <c r="B25" s="310"/>
      <c r="C25" s="310"/>
      <c r="D25" s="9"/>
      <c r="E25" s="9"/>
      <c r="F25" s="9"/>
      <c r="G25" s="9"/>
      <c r="H25" s="9"/>
      <c r="I25" s="305"/>
      <c r="J25" s="9"/>
      <c r="K25" s="15"/>
      <c r="L25" s="15"/>
      <c r="M25" s="15"/>
      <c r="N25" s="15"/>
    </row>
    <row r="26" spans="1:14" x14ac:dyDescent="0.25">
      <c r="A26" s="305"/>
      <c r="B26" s="310"/>
      <c r="C26" s="310"/>
      <c r="D26" s="9"/>
      <c r="E26" s="9"/>
      <c r="F26" s="9"/>
      <c r="G26" s="9"/>
      <c r="H26" s="9"/>
      <c r="I26" s="306"/>
      <c r="J26" s="9"/>
      <c r="K26" s="15"/>
      <c r="L26" s="15"/>
      <c r="M26" s="15"/>
      <c r="N26" s="15"/>
    </row>
    <row r="27" spans="1:14" x14ac:dyDescent="0.25">
      <c r="A27" s="305"/>
      <c r="B27" s="310"/>
      <c r="C27" s="310"/>
      <c r="D27" s="9"/>
      <c r="E27" s="9"/>
      <c r="F27" s="9"/>
      <c r="G27" s="9"/>
      <c r="H27" s="9"/>
      <c r="I27" s="311"/>
      <c r="J27" s="9"/>
      <c r="K27" s="15"/>
      <c r="L27" s="15"/>
      <c r="M27" s="15"/>
      <c r="N27" s="15"/>
    </row>
    <row r="28" spans="1:14" x14ac:dyDescent="0.25">
      <c r="A28" s="305"/>
      <c r="B28" s="310"/>
      <c r="C28" s="310"/>
      <c r="D28" s="9"/>
      <c r="E28" s="9"/>
      <c r="F28" s="9"/>
      <c r="G28" s="9"/>
      <c r="H28" s="9"/>
      <c r="I28" s="305"/>
      <c r="J28" s="9"/>
      <c r="K28" s="15"/>
      <c r="L28" s="15"/>
      <c r="M28" s="15"/>
      <c r="N28" s="15"/>
    </row>
    <row r="29" spans="1:14" x14ac:dyDescent="0.25">
      <c r="A29" s="305"/>
      <c r="B29" s="310"/>
      <c r="C29" s="310"/>
      <c r="D29" s="9"/>
      <c r="E29" s="9"/>
      <c r="F29" s="9"/>
      <c r="G29" s="9"/>
      <c r="H29" s="9"/>
      <c r="I29" s="306"/>
      <c r="J29" s="9"/>
      <c r="K29" s="15"/>
      <c r="L29" s="15"/>
      <c r="M29" s="15"/>
      <c r="N29" s="15"/>
    </row>
    <row r="30" spans="1:14" x14ac:dyDescent="0.25">
      <c r="A30" s="305"/>
      <c r="B30" s="310"/>
      <c r="C30" s="310"/>
      <c r="D30" s="9"/>
      <c r="E30" s="9"/>
      <c r="F30" s="9"/>
      <c r="G30" s="9"/>
      <c r="H30" s="9"/>
      <c r="I30" s="311"/>
      <c r="J30" s="9"/>
      <c r="K30" s="15"/>
      <c r="L30" s="15"/>
      <c r="M30" s="15"/>
      <c r="N30" s="15"/>
    </row>
    <row r="31" spans="1:14" x14ac:dyDescent="0.25">
      <c r="A31" s="305"/>
      <c r="B31" s="310"/>
      <c r="C31" s="310"/>
      <c r="D31" s="9"/>
      <c r="E31" s="9"/>
      <c r="F31" s="9"/>
      <c r="G31" s="9"/>
      <c r="H31" s="9"/>
      <c r="I31" s="305"/>
      <c r="J31" s="9"/>
      <c r="K31" s="15"/>
      <c r="L31" s="15"/>
      <c r="M31" s="15"/>
      <c r="N31" s="15"/>
    </row>
    <row r="32" spans="1:14" x14ac:dyDescent="0.25">
      <c r="A32" s="306"/>
      <c r="B32" s="310"/>
      <c r="C32" s="310"/>
      <c r="D32" s="9"/>
      <c r="E32" s="9"/>
      <c r="F32" s="9"/>
      <c r="G32" s="9"/>
      <c r="H32" s="9"/>
      <c r="I32" s="306"/>
      <c r="J32" s="9"/>
      <c r="K32" s="15"/>
      <c r="L32" s="15"/>
      <c r="M32" s="15"/>
      <c r="N32" s="15"/>
    </row>
    <row r="34" spans="1:14" ht="14" x14ac:dyDescent="0.3">
      <c r="A34" s="46" t="s">
        <v>71</v>
      </c>
    </row>
    <row r="35" spans="1:14" ht="14" x14ac:dyDescent="0.3">
      <c r="A35" s="245" t="s">
        <v>314</v>
      </c>
      <c r="B35" s="245"/>
      <c r="C35" s="245"/>
      <c r="D35" s="245"/>
      <c r="E35" s="245"/>
      <c r="F35" s="245"/>
      <c r="G35" s="245"/>
      <c r="H35" s="245"/>
      <c r="I35" s="245"/>
      <c r="J35" s="245"/>
      <c r="K35" s="245"/>
      <c r="L35" s="245"/>
      <c r="M35" s="245"/>
      <c r="N35" s="245"/>
    </row>
    <row r="36" spans="1:14" ht="7.5" customHeight="1" x14ac:dyDescent="0.25">
      <c r="A36" s="315"/>
      <c r="B36" s="315"/>
      <c r="C36" s="315"/>
      <c r="D36" s="315"/>
      <c r="E36" s="315"/>
      <c r="F36" s="315"/>
      <c r="G36" s="315"/>
      <c r="H36" s="315"/>
      <c r="I36" s="315"/>
      <c r="J36" s="315"/>
      <c r="K36" s="315"/>
      <c r="L36" s="315"/>
      <c r="M36" s="315"/>
      <c r="N36" s="315"/>
    </row>
    <row r="37" spans="1:14" ht="14.25" customHeight="1" x14ac:dyDescent="0.25">
      <c r="A37" s="244" t="s">
        <v>315</v>
      </c>
      <c r="B37" s="244"/>
      <c r="C37" s="244"/>
      <c r="D37" s="244"/>
      <c r="E37" s="244"/>
      <c r="F37" s="244"/>
      <c r="G37" s="244"/>
      <c r="H37" s="244"/>
      <c r="I37" s="244"/>
      <c r="J37" s="244"/>
      <c r="K37" s="244"/>
      <c r="L37" s="244"/>
      <c r="M37" s="244"/>
      <c r="N37" s="244"/>
    </row>
    <row r="38" spans="1:14" x14ac:dyDescent="0.25">
      <c r="A38" s="244"/>
      <c r="B38" s="244"/>
      <c r="C38" s="244"/>
      <c r="D38" s="244"/>
      <c r="E38" s="244"/>
      <c r="F38" s="244"/>
      <c r="G38" s="244"/>
      <c r="H38" s="244"/>
      <c r="I38" s="244"/>
      <c r="J38" s="244"/>
      <c r="K38" s="244"/>
      <c r="L38" s="244"/>
      <c r="M38" s="244"/>
      <c r="N38" s="244"/>
    </row>
    <row r="39" spans="1:14" ht="8.15" customHeight="1" x14ac:dyDescent="0.25"/>
    <row r="40" spans="1:14" x14ac:dyDescent="0.25">
      <c r="A40" s="313" t="s">
        <v>316</v>
      </c>
      <c r="B40" s="313"/>
      <c r="C40" s="313"/>
      <c r="D40" s="313"/>
      <c r="E40" s="313"/>
      <c r="F40" s="313"/>
      <c r="G40" s="313"/>
      <c r="H40" s="313"/>
      <c r="I40" s="313"/>
      <c r="J40" s="313"/>
      <c r="K40" s="313"/>
      <c r="L40" s="313"/>
      <c r="M40" s="313"/>
      <c r="N40" s="313"/>
    </row>
    <row r="41" spans="1:14" ht="16.5" customHeight="1" x14ac:dyDescent="0.25">
      <c r="A41" s="313"/>
      <c r="B41" s="313"/>
      <c r="C41" s="313"/>
      <c r="D41" s="313"/>
      <c r="E41" s="313"/>
      <c r="F41" s="313"/>
      <c r="G41" s="313"/>
      <c r="H41" s="313"/>
      <c r="I41" s="313"/>
      <c r="J41" s="313"/>
      <c r="K41" s="313"/>
      <c r="L41" s="313"/>
      <c r="M41" s="313"/>
      <c r="N41" s="313"/>
    </row>
    <row r="42" spans="1:14" ht="8.15" customHeight="1" x14ac:dyDescent="0.25"/>
    <row r="43" spans="1:14" ht="12.75" customHeight="1" x14ac:dyDescent="0.25">
      <c r="A43" s="313" t="s">
        <v>317</v>
      </c>
      <c r="B43" s="313"/>
      <c r="C43" s="313"/>
      <c r="D43" s="313"/>
      <c r="E43" s="313"/>
      <c r="F43" s="313"/>
      <c r="G43" s="313"/>
      <c r="H43" s="313"/>
      <c r="I43" s="313"/>
      <c r="J43" s="313"/>
      <c r="K43" s="313"/>
      <c r="L43" s="313"/>
      <c r="M43" s="313"/>
      <c r="N43" s="313"/>
    </row>
    <row r="44" spans="1:14" ht="12.75" customHeight="1" x14ac:dyDescent="0.25">
      <c r="A44" s="313"/>
      <c r="B44" s="313"/>
      <c r="C44" s="313"/>
      <c r="D44" s="313"/>
      <c r="E44" s="313"/>
      <c r="F44" s="313"/>
      <c r="G44" s="313"/>
      <c r="H44" s="313"/>
      <c r="I44" s="313"/>
      <c r="J44" s="313"/>
      <c r="K44" s="313"/>
      <c r="L44" s="313"/>
      <c r="M44" s="313"/>
      <c r="N44" s="313"/>
    </row>
    <row r="45" spans="1:14" ht="12.75" customHeight="1" x14ac:dyDescent="0.25">
      <c r="A45" s="313"/>
      <c r="B45" s="313"/>
      <c r="C45" s="313"/>
      <c r="D45" s="313"/>
      <c r="E45" s="313"/>
      <c r="F45" s="313"/>
      <c r="G45" s="313"/>
      <c r="H45" s="313"/>
      <c r="I45" s="313"/>
      <c r="J45" s="313"/>
      <c r="K45" s="313"/>
      <c r="L45" s="313"/>
      <c r="M45" s="313"/>
      <c r="N45" s="313"/>
    </row>
    <row r="46" spans="1:14" ht="12.75" customHeight="1" x14ac:dyDescent="0.25">
      <c r="A46" s="313"/>
      <c r="B46" s="313"/>
      <c r="C46" s="313"/>
      <c r="D46" s="313"/>
      <c r="E46" s="313"/>
      <c r="F46" s="313"/>
      <c r="G46" s="313"/>
      <c r="H46" s="313"/>
      <c r="I46" s="313"/>
      <c r="J46" s="313"/>
      <c r="K46" s="313"/>
      <c r="L46" s="313"/>
      <c r="M46" s="313"/>
      <c r="N46" s="313"/>
    </row>
    <row r="47" spans="1:14" ht="22.5" customHeight="1" x14ac:dyDescent="0.25">
      <c r="A47" s="313"/>
      <c r="B47" s="313"/>
      <c r="C47" s="313"/>
      <c r="D47" s="313"/>
      <c r="E47" s="313"/>
      <c r="F47" s="313"/>
      <c r="G47" s="313"/>
      <c r="H47" s="313"/>
      <c r="I47" s="313"/>
      <c r="J47" s="313"/>
      <c r="K47" s="313"/>
      <c r="L47" s="313"/>
      <c r="M47" s="313"/>
      <c r="N47" s="313"/>
    </row>
    <row r="48" spans="1:14" ht="8.15" customHeight="1" x14ac:dyDescent="0.25"/>
    <row r="49" spans="1:14" ht="14" x14ac:dyDescent="0.3">
      <c r="A49" s="245" t="s">
        <v>318</v>
      </c>
      <c r="B49" s="245"/>
      <c r="C49" s="245"/>
      <c r="D49" s="245"/>
      <c r="E49" s="245"/>
      <c r="F49" s="245"/>
      <c r="G49" s="245"/>
      <c r="H49" s="245"/>
      <c r="I49" s="245"/>
      <c r="J49" s="245"/>
      <c r="K49" s="245"/>
      <c r="L49" s="245"/>
      <c r="M49" s="245"/>
      <c r="N49" s="245"/>
    </row>
    <row r="50" spans="1:14" ht="8.15" customHeight="1" x14ac:dyDescent="0.25"/>
    <row r="51" spans="1:14" ht="14" x14ac:dyDescent="0.3">
      <c r="A51" s="245" t="s">
        <v>319</v>
      </c>
      <c r="B51" s="245"/>
      <c r="C51" s="245"/>
      <c r="D51" s="245"/>
      <c r="E51" s="245"/>
      <c r="F51" s="245"/>
      <c r="G51" s="245"/>
      <c r="H51" s="245"/>
      <c r="I51" s="245"/>
      <c r="J51" s="245"/>
      <c r="K51" s="245"/>
      <c r="L51" s="245"/>
      <c r="M51" s="245"/>
      <c r="N51" s="245"/>
    </row>
    <row r="52" spans="1:14" ht="8.15" customHeight="1" x14ac:dyDescent="0.25"/>
    <row r="53" spans="1:14" ht="14" x14ac:dyDescent="0.3">
      <c r="A53" s="245" t="s">
        <v>320</v>
      </c>
      <c r="B53" s="245"/>
      <c r="C53" s="245"/>
      <c r="D53" s="245"/>
      <c r="E53" s="245"/>
      <c r="F53" s="245"/>
      <c r="G53" s="245"/>
      <c r="H53" s="245"/>
      <c r="I53" s="245"/>
      <c r="J53" s="245"/>
      <c r="K53" s="245"/>
      <c r="L53" s="245"/>
      <c r="M53" s="245"/>
      <c r="N53" s="245"/>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r:id="rId1"/>
  <headerFooter alignWithMargins="0">
    <oddHeader>&amp;L&amp;12Prilog 5.</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1640625" defaultRowHeight="12.5" x14ac:dyDescent="0.25"/>
  <cols>
    <col min="1" max="1" width="42.81640625" customWidth="1"/>
    <col min="2" max="2" width="19.453125" customWidth="1"/>
    <col min="3" max="3" width="37" customWidth="1"/>
    <col min="4" max="7" width="12.26953125" customWidth="1"/>
    <col min="8" max="8" width="18.1796875" customWidth="1"/>
  </cols>
  <sheetData>
    <row r="1" spans="1:8" ht="30" customHeight="1" x14ac:dyDescent="0.25">
      <c r="A1" s="307" t="s">
        <v>321</v>
      </c>
      <c r="B1" s="308"/>
      <c r="C1" s="308"/>
      <c r="D1" s="308"/>
      <c r="E1" s="308"/>
      <c r="F1" s="308"/>
      <c r="G1" s="308"/>
      <c r="H1" s="309"/>
    </row>
    <row r="2" spans="1:8" ht="21" customHeight="1" x14ac:dyDescent="0.25">
      <c r="A2" s="29" t="s">
        <v>298</v>
      </c>
      <c r="B2" s="295" t="s">
        <v>299</v>
      </c>
      <c r="C2" s="295"/>
      <c r="D2" s="295"/>
      <c r="E2" s="295"/>
      <c r="F2" s="295"/>
      <c r="G2" s="295"/>
      <c r="H2" s="295"/>
    </row>
    <row r="3" spans="1:8" ht="32.25" customHeight="1" x14ac:dyDescent="0.25">
      <c r="A3" s="252" t="s">
        <v>300</v>
      </c>
      <c r="B3" s="252" t="s">
        <v>322</v>
      </c>
      <c r="C3" s="253" t="s">
        <v>323</v>
      </c>
      <c r="D3" s="252" t="s">
        <v>98</v>
      </c>
      <c r="E3" s="252" t="s">
        <v>305</v>
      </c>
      <c r="F3" s="252" t="s">
        <v>306</v>
      </c>
      <c r="G3" s="252" t="s">
        <v>307</v>
      </c>
      <c r="H3" s="252" t="s">
        <v>324</v>
      </c>
    </row>
    <row r="4" spans="1:8" ht="27.75" customHeight="1" x14ac:dyDescent="0.25">
      <c r="A4" s="299"/>
      <c r="B4" s="299"/>
      <c r="C4" s="251"/>
      <c r="D4" s="255"/>
      <c r="E4" s="299"/>
      <c r="F4" s="299"/>
      <c r="G4" s="299"/>
      <c r="H4" s="251"/>
    </row>
    <row r="5" spans="1:8" ht="13" thickBot="1" x14ac:dyDescent="0.3">
      <c r="A5" s="13">
        <v>1</v>
      </c>
      <c r="B5" s="13">
        <v>2</v>
      </c>
      <c r="C5" s="14">
        <v>3</v>
      </c>
      <c r="D5" s="14">
        <v>4</v>
      </c>
      <c r="E5" s="13">
        <v>5</v>
      </c>
      <c r="F5" s="13">
        <v>6</v>
      </c>
      <c r="G5" s="13">
        <v>7</v>
      </c>
      <c r="H5" s="14">
        <v>8</v>
      </c>
    </row>
    <row r="6" spans="1:8" ht="13.5" customHeight="1" x14ac:dyDescent="0.25">
      <c r="A6" s="6"/>
      <c r="B6" s="6"/>
      <c r="C6" s="6"/>
      <c r="D6" s="6"/>
      <c r="E6" s="6"/>
      <c r="F6" s="6"/>
      <c r="G6" s="6"/>
      <c r="H6" s="6"/>
    </row>
    <row r="7" spans="1:8" x14ac:dyDescent="0.25">
      <c r="A7" s="7"/>
      <c r="B7" s="7"/>
      <c r="C7" s="7"/>
      <c r="D7" s="7"/>
      <c r="E7" s="7"/>
      <c r="F7" s="7"/>
      <c r="G7" s="7"/>
      <c r="H7" s="7"/>
    </row>
    <row r="8" spans="1:8" x14ac:dyDescent="0.25">
      <c r="A8" s="7"/>
      <c r="B8" s="7"/>
      <c r="C8" s="7"/>
      <c r="D8" s="7"/>
      <c r="E8" s="7"/>
      <c r="F8" s="7"/>
      <c r="G8" s="7"/>
      <c r="H8" s="7"/>
    </row>
    <row r="9" spans="1:8" x14ac:dyDescent="0.25">
      <c r="A9" s="7"/>
      <c r="B9" s="7"/>
      <c r="C9" s="7"/>
      <c r="D9" s="7"/>
      <c r="E9" s="7"/>
      <c r="F9" s="7"/>
      <c r="G9" s="7"/>
      <c r="H9" s="7"/>
    </row>
    <row r="10" spans="1:8" x14ac:dyDescent="0.25">
      <c r="A10" s="7"/>
      <c r="B10" s="7"/>
      <c r="C10" s="7"/>
      <c r="D10" s="7"/>
      <c r="E10" s="7"/>
      <c r="F10" s="7"/>
      <c r="G10" s="7"/>
      <c r="H10" s="7"/>
    </row>
    <row r="11" spans="1:8" x14ac:dyDescent="0.25">
      <c r="A11" s="7"/>
      <c r="B11" s="7"/>
      <c r="C11" s="7"/>
      <c r="D11" s="7"/>
      <c r="E11" s="7"/>
      <c r="F11" s="7"/>
      <c r="G11" s="7"/>
      <c r="H11" s="7"/>
    </row>
    <row r="12" spans="1:8" x14ac:dyDescent="0.25">
      <c r="A12" s="7"/>
      <c r="B12" s="7"/>
      <c r="C12" s="7"/>
      <c r="D12" s="7"/>
      <c r="E12" s="7"/>
      <c r="F12" s="7"/>
      <c r="G12" s="7"/>
      <c r="H12" s="7"/>
    </row>
    <row r="14" spans="1:8" ht="14" x14ac:dyDescent="0.3">
      <c r="A14" s="46" t="s">
        <v>71</v>
      </c>
    </row>
    <row r="15" spans="1:8" ht="14" x14ac:dyDescent="0.3">
      <c r="A15" s="244" t="s">
        <v>314</v>
      </c>
      <c r="B15" s="244"/>
      <c r="C15" s="244"/>
      <c r="D15" s="244"/>
      <c r="E15" s="244"/>
      <c r="F15" s="244"/>
      <c r="G15" s="244"/>
      <c r="H15" s="244"/>
    </row>
    <row r="16" spans="1:8" ht="8.15" customHeight="1" x14ac:dyDescent="0.25"/>
    <row r="17" spans="1:8" ht="33.75" customHeight="1" x14ac:dyDescent="0.3">
      <c r="A17" s="317" t="s">
        <v>325</v>
      </c>
      <c r="B17" s="244"/>
      <c r="C17" s="244"/>
      <c r="D17" s="244"/>
      <c r="E17" s="244"/>
      <c r="F17" s="244"/>
      <c r="G17" s="244"/>
      <c r="H17" s="244"/>
    </row>
    <row r="18" spans="1:8" ht="8.15" customHeight="1" x14ac:dyDescent="0.25"/>
    <row r="19" spans="1:8" x14ac:dyDescent="0.25">
      <c r="A19" s="316" t="s">
        <v>326</v>
      </c>
      <c r="B19" s="313"/>
      <c r="C19" s="313"/>
      <c r="D19" s="313"/>
      <c r="E19" s="313"/>
      <c r="F19" s="313"/>
      <c r="G19" s="313"/>
      <c r="H19" s="313"/>
    </row>
    <row r="20" spans="1:8" ht="18" customHeight="1" x14ac:dyDescent="0.25">
      <c r="A20" s="313"/>
      <c r="B20" s="313"/>
      <c r="C20" s="313"/>
      <c r="D20" s="313"/>
      <c r="E20" s="313"/>
      <c r="F20" s="313"/>
      <c r="G20" s="313"/>
      <c r="H20" s="313"/>
    </row>
    <row r="21" spans="1:8" ht="8.15" customHeight="1" x14ac:dyDescent="0.25"/>
    <row r="22" spans="1:8" ht="15.75" customHeight="1" x14ac:dyDescent="0.25">
      <c r="A22" s="316" t="s">
        <v>327</v>
      </c>
      <c r="B22" s="313"/>
      <c r="C22" s="313"/>
      <c r="D22" s="313"/>
      <c r="E22" s="313"/>
      <c r="F22" s="313"/>
      <c r="G22" s="313"/>
      <c r="H22" s="313"/>
    </row>
    <row r="23" spans="1:8" x14ac:dyDescent="0.25">
      <c r="A23" s="313"/>
      <c r="B23" s="313"/>
      <c r="C23" s="313"/>
      <c r="D23" s="313"/>
      <c r="E23" s="313"/>
      <c r="F23" s="313"/>
      <c r="G23" s="313"/>
      <c r="H23" s="313"/>
    </row>
    <row r="24" spans="1:8" ht="16.5" customHeight="1" x14ac:dyDescent="0.25">
      <c r="A24" s="313"/>
      <c r="B24" s="313"/>
      <c r="C24" s="313"/>
      <c r="D24" s="313"/>
      <c r="E24" s="313"/>
      <c r="F24" s="313"/>
      <c r="G24" s="313"/>
      <c r="H24" s="313"/>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r:id="rId1"/>
  <headerFooter alignWithMargins="0">
    <oddHeader>&amp;L&amp;12Prilog 6.</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45C1A8-02FE-48D2-BADE-8ADFBDBBC1D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10</vt:i4>
      </vt:variant>
      <vt:variant>
        <vt:lpstr>Imenovani rasponi</vt:lpstr>
      </vt:variant>
      <vt:variant>
        <vt:i4>11</vt:i4>
      </vt:variant>
    </vt:vector>
  </HeadingPairs>
  <TitlesOfParts>
    <vt:vector size="21" baseType="lpstr">
      <vt:lpstr>UPUTE</vt:lpstr>
      <vt:lpstr>PRIORITETNE I REFORMSKE MJERE</vt:lpstr>
      <vt:lpstr>INVESTICIJSKE MJERE</vt:lpstr>
      <vt:lpstr>OSTALE MJERE</vt:lpstr>
      <vt:lpstr>IZVJEŠĆE</vt:lpstr>
      <vt:lpstr>Status mjere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Katarina Golubic pauk</cp:lastModifiedBy>
  <cp:revision/>
  <cp:lastPrinted>2025-02-17T07:52:44Z</cp:lastPrinted>
  <dcterms:created xsi:type="dcterms:W3CDTF">2010-03-25T12:47:07Z</dcterms:created>
  <dcterms:modified xsi:type="dcterms:W3CDTF">2026-02-25T07:36:24Z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